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290" activeTab="0"/>
  </bookViews>
  <sheets>
    <sheet name="Ch niest 8 sem I st" sheetId="1" r:id="rId1"/>
  </sheets>
  <definedNames>
    <definedName name="_xlnm.Print_Area" localSheetId="0">'Ch niest 8 sem I st'!$A$1:$J$91</definedName>
  </definedNames>
  <calcPr fullCalcOnLoad="1"/>
</workbook>
</file>

<file path=xl/sharedStrings.xml><?xml version="1.0" encoding="utf-8"?>
<sst xmlns="http://schemas.openxmlformats.org/spreadsheetml/2006/main" count="159" uniqueCount="92">
  <si>
    <t>WYDZIAŁ INŻYNIERII PRODUKCJI</t>
  </si>
  <si>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</si>
  <si>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</si>
  <si>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</si>
  <si>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</si>
  <si>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</si>
  <si>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</si>
  <si>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</si>
  <si>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</si>
  <si>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na jeden zjazd*</t>
  </si>
  <si>
    <t>Ćwiczeń na jeden zjazd*</t>
  </si>
  <si>
    <t>SEMESTR I - liczba zjazdów 9</t>
  </si>
  <si>
    <t>Język obcy 1</t>
  </si>
  <si>
    <t>z</t>
  </si>
  <si>
    <t>Matematyka</t>
  </si>
  <si>
    <t>e</t>
  </si>
  <si>
    <t>Chemia</t>
  </si>
  <si>
    <t>Fizyka techniczna</t>
  </si>
  <si>
    <t>Ergonomia i bezpieczeństwo pracy</t>
  </si>
  <si>
    <t>Podstawy biologii</t>
  </si>
  <si>
    <t>Logistyka</t>
  </si>
  <si>
    <t>Grafika inżynierska (CAD)</t>
  </si>
  <si>
    <t xml:space="preserve">Σ   </t>
  </si>
  <si>
    <t>SEMESTR II - liczba zjazdów 9</t>
  </si>
  <si>
    <t>Język obcy 2</t>
  </si>
  <si>
    <t>Technologie informacyjne</t>
  </si>
  <si>
    <t>Elektrotechnika i elektronika</t>
  </si>
  <si>
    <t>Mechanika płynów</t>
  </si>
  <si>
    <t>Operacje i procesy jednostkowe</t>
  </si>
  <si>
    <t>Podstawy mechaniki i wytrzymałości</t>
  </si>
  <si>
    <t>Przedmiot humanistyczny 2 (Podstawy filozofii przyrody, Rewolucja i ewolucja natury)</t>
  </si>
  <si>
    <t>Przedmiot humanistyczny 3 (Historia rolnictwa, Historia przemysłu spożywczego)</t>
  </si>
  <si>
    <t>Ekologia i uzdatnianie powietrza</t>
  </si>
  <si>
    <t>SEMESTR III - liczba zjazdów 9</t>
  </si>
  <si>
    <t>Język obcy 3</t>
  </si>
  <si>
    <t>Materiałoznastwo konstrukcji i instalacji</t>
  </si>
  <si>
    <t>Sprężarki i wentylatory</t>
  </si>
  <si>
    <t>Czynniki robocze</t>
  </si>
  <si>
    <t>Teoria chłodnictwa i klimatyzacji</t>
  </si>
  <si>
    <t>Podstawy wentylacji</t>
  </si>
  <si>
    <t>Systemy zarządzania jakością</t>
  </si>
  <si>
    <t>Podstawy automatyki</t>
  </si>
  <si>
    <t>SEMESTR IV - liczba zjazdów 9</t>
  </si>
  <si>
    <t>Język obcy 4</t>
  </si>
  <si>
    <t>Aparatura procesowa</t>
  </si>
  <si>
    <t>Podstawy chłodnictwa</t>
  </si>
  <si>
    <t>Podstawy klimatyzacji</t>
  </si>
  <si>
    <t>Pompy rurociągi i przesył czynników</t>
  </si>
  <si>
    <t>Opomiarowanie systemów niskotemperaturowych</t>
  </si>
  <si>
    <t>Ogółem godzin w semestrach 1 - 4</t>
  </si>
  <si>
    <t>Udział procentowy [%]</t>
  </si>
  <si>
    <t>SEMESTR V  - liczba zjazdów 9</t>
  </si>
  <si>
    <t>Chłodnictwo i klimatyzacja w transporcie</t>
  </si>
  <si>
    <t>Przedmiot specjalistyczny 1</t>
  </si>
  <si>
    <t>Podstawy technologii i mikrobiologii</t>
  </si>
  <si>
    <t>Inżynieria gastronomii i cateringu</t>
  </si>
  <si>
    <t>Systemy transportowe w chłodnictwie</t>
  </si>
  <si>
    <t>Energetyka prosumencka</t>
  </si>
  <si>
    <t>Podstawy serwisowania systemów</t>
  </si>
  <si>
    <t>Inżynieria opakowań</t>
  </si>
  <si>
    <t>SEMESTR VI - liczba zjazdów 9</t>
  </si>
  <si>
    <t>Przedmiot specjalistyczny 2</t>
  </si>
  <si>
    <t>Przedmiot specjalistyczny 3</t>
  </si>
  <si>
    <t>Systemy konwersji energii</t>
  </si>
  <si>
    <t>Podstawy technologii chłodnictwa</t>
  </si>
  <si>
    <t>przedmiot do wyboru 1 - blok a</t>
  </si>
  <si>
    <t>przedmiot do wyboru 2 - blok a</t>
  </si>
  <si>
    <t>Praktyki zawodowe 4 tygodnie</t>
  </si>
  <si>
    <t>SEMESTR VII - liczba zjazdów 9</t>
  </si>
  <si>
    <t>Przedmiot specjalistyczny 4</t>
  </si>
  <si>
    <t>Zarządzanie produkcją</t>
  </si>
  <si>
    <t>Projektowanie technologii</t>
  </si>
  <si>
    <t>Przedmiot do wyboru 1 - blok b</t>
  </si>
  <si>
    <t>Przedmiot do wyboru 2 - blok b</t>
  </si>
  <si>
    <t>Przedmiot do wyboru 1 - blok c</t>
  </si>
  <si>
    <t>Seminarium dyplomowe 1 z przysposobieniem bibliotecznym</t>
  </si>
  <si>
    <t>SEMESTR VIII - liczba zjazdów 9</t>
  </si>
  <si>
    <t>Przedmiot do wyboru 2 - blok c</t>
  </si>
  <si>
    <t>Energetyka budynku</t>
  </si>
  <si>
    <t>Przedmiot specjalistyczny 5</t>
  </si>
  <si>
    <t>Przedmiot do wyboru 1 - blok d</t>
  </si>
  <si>
    <t>Przedmiot do wyboru 2 - blok d</t>
  </si>
  <si>
    <t>Przedmiot do wyboru 3 - blok d</t>
  </si>
  <si>
    <t>Seminarium dyplomowe 2</t>
  </si>
  <si>
    <t>Praca dyplomowa i egzamin dyplomowy</t>
  </si>
  <si>
    <t>Ogółem godzin w semestrach 5-8</t>
  </si>
  <si>
    <t>Ogółem godzin w semestrach 1-8</t>
  </si>
  <si>
    <t>Udział procentowy w całości godzin</t>
  </si>
  <si>
    <t>liczba zjazdów w semestrze 9</t>
  </si>
  <si>
    <t>Kierunek Chłodnictwo, Klimatyzacja i Technologie Zintegrowane, studia niestacjonarne pierwszego stopnia.
 Rok akademicki 2018/2019, zatwierdzony uchwałą Rady Wydziału dn.  20.04.2018 r., obowiązuje w semestrze I-VIII</t>
  </si>
  <si>
    <t xml:space="preserve">Zatwierdzony uchwałą Rady WIP w dniu  20.04.2018 </t>
  </si>
  <si>
    <t>Przedmiot humanistyczny 1 (Etyka w biznesie, Ekonomia, Socjologia)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</si>
</sst>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&quot; zł&quot;_-;\-* #,##0.00&quot; zł&quot;_-;_-* \-??&quot; zł&quot;_-;_-@_-"/>
  </numFmts>
  <fonts count="32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20"/>
      <name val="Czcionka tekstu podstawowego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0" fontId="18" fillId="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1" fillId="0" borderId="0" xfId="51">
      <alignment/>
      <protection/>
    </xf>
    <xf numFmtId="0" fontId="20" fillId="2" borderId="10" xfId="52" applyFont="1" applyFill="1" applyBorder="1" applyAlignment="1">
      <alignment vertical="center"/>
      <protection/>
    </xf>
    <xf numFmtId="1" fontId="20" fillId="2" borderId="10" xfId="52" applyNumberFormat="1" applyFont="1" applyFill="1" applyBorder="1" applyAlignment="1">
      <alignment horizontal="center" vertical="center" wrapText="1"/>
      <protection/>
    </xf>
    <xf numFmtId="165" fontId="20" fillId="2" borderId="10" xfId="62" applyNumberFormat="1" applyFont="1" applyFill="1" applyBorder="1" applyAlignment="1" applyProtection="1">
      <alignment horizontal="center" vertical="center" textRotation="90" wrapText="1"/>
      <protection/>
    </xf>
    <xf numFmtId="165" fontId="20" fillId="2" borderId="10" xfId="62" applyNumberFormat="1" applyFont="1" applyFill="1" applyBorder="1" applyAlignment="1" applyProtection="1">
      <alignment horizontal="center" vertical="center" textRotation="90"/>
      <protection/>
    </xf>
    <xf numFmtId="49" fontId="20" fillId="2" borderId="10" xfId="62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0" xfId="51" applyFill="1">
      <alignment/>
      <protection/>
    </xf>
    <xf numFmtId="0" fontId="19" fillId="0" borderId="0" xfId="52" applyFont="1" applyFill="1" applyBorder="1" applyAlignment="1">
      <alignment horizontal="left" vertical="center"/>
      <protection/>
    </xf>
    <xf numFmtId="0" fontId="19" fillId="0" borderId="11" xfId="52" applyFont="1" applyFill="1" applyBorder="1" applyAlignment="1">
      <alignment horizontal="left" vertical="center"/>
      <protection/>
    </xf>
    <xf numFmtId="0" fontId="21" fillId="0" borderId="12" xfId="51" applyFont="1" applyFill="1" applyBorder="1">
      <alignment/>
      <protection/>
    </xf>
    <xf numFmtId="1" fontId="21" fillId="0" borderId="13" xfId="51" applyNumberFormat="1" applyFont="1" applyFill="1" applyBorder="1" applyAlignment="1">
      <alignment horizontal="center"/>
      <protection/>
    </xf>
    <xf numFmtId="0" fontId="21" fillId="0" borderId="14" xfId="52" applyFont="1" applyFill="1" applyBorder="1" applyAlignment="1">
      <alignment horizontal="center" vertical="center"/>
      <protection/>
    </xf>
    <xf numFmtId="1" fontId="21" fillId="0" borderId="15" xfId="52" applyNumberFormat="1" applyFont="1" applyFill="1" applyBorder="1" applyAlignment="1">
      <alignment horizontal="center" vertical="center"/>
      <protection/>
    </xf>
    <xf numFmtId="0" fontId="21" fillId="0" borderId="15" xfId="51" applyFont="1" applyFill="1" applyBorder="1" applyAlignment="1">
      <alignment horizontal="center"/>
      <protection/>
    </xf>
    <xf numFmtId="164" fontId="21" fillId="0" borderId="12" xfId="52" applyNumberFormat="1" applyFont="1" applyFill="1" applyBorder="1" applyAlignment="1">
      <alignment horizontal="center" vertical="center"/>
      <protection/>
    </xf>
    <xf numFmtId="164" fontId="21" fillId="0" borderId="13" xfId="52" applyNumberFormat="1" applyFont="1" applyFill="1" applyBorder="1" applyAlignment="1">
      <alignment horizontal="center" vertical="center"/>
      <protection/>
    </xf>
    <xf numFmtId="0" fontId="21" fillId="0" borderId="16" xfId="51" applyFont="1" applyFill="1" applyBorder="1" applyAlignment="1">
      <alignment horizontal="center"/>
      <protection/>
    </xf>
    <xf numFmtId="0" fontId="21" fillId="0" borderId="17" xfId="51" applyFont="1" applyFill="1" applyBorder="1">
      <alignment/>
      <protection/>
    </xf>
    <xf numFmtId="0" fontId="21" fillId="0" borderId="18" xfId="51" applyFont="1" applyFill="1" applyBorder="1">
      <alignment/>
      <protection/>
    </xf>
    <xf numFmtId="0" fontId="19" fillId="0" borderId="12" xfId="52" applyFont="1" applyFill="1" applyBorder="1" applyAlignment="1">
      <alignment horizontal="right" vertical="center"/>
      <protection/>
    </xf>
    <xf numFmtId="1" fontId="19" fillId="24" borderId="13" xfId="52" applyNumberFormat="1" applyFont="1" applyFill="1" applyBorder="1" applyAlignment="1">
      <alignment horizontal="center" vertical="center"/>
      <protection/>
    </xf>
    <xf numFmtId="0" fontId="19" fillId="24" borderId="14" xfId="52" applyFont="1" applyFill="1" applyBorder="1" applyAlignment="1">
      <alignment horizontal="center" vertical="center"/>
      <protection/>
    </xf>
    <xf numFmtId="1" fontId="19" fillId="24" borderId="15" xfId="52" applyNumberFormat="1" applyFont="1" applyFill="1" applyBorder="1" applyAlignment="1">
      <alignment horizontal="center" vertical="center"/>
      <protection/>
    </xf>
    <xf numFmtId="1" fontId="19" fillId="24" borderId="12" xfId="52" applyNumberFormat="1" applyFont="1" applyFill="1" applyBorder="1" applyAlignment="1">
      <alignment horizontal="center" vertical="center"/>
      <protection/>
    </xf>
    <xf numFmtId="0" fontId="19" fillId="0" borderId="19" xfId="52" applyFont="1" applyFill="1" applyBorder="1" applyAlignment="1">
      <alignment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20" xfId="52" applyFont="1" applyFill="1" applyBorder="1" applyAlignment="1">
      <alignment vertical="center"/>
      <protection/>
    </xf>
    <xf numFmtId="0" fontId="21" fillId="0" borderId="15" xfId="52" applyNumberFormat="1" applyFont="1" applyFill="1" applyBorder="1" applyAlignment="1">
      <alignment horizontal="center" vertical="center"/>
      <protection/>
    </xf>
    <xf numFmtId="0" fontId="21" fillId="0" borderId="17" xfId="51" applyFont="1" applyFill="1" applyBorder="1" applyAlignment="1">
      <alignment wrapText="1"/>
      <protection/>
    </xf>
    <xf numFmtId="0" fontId="21" fillId="0" borderId="13" xfId="51" applyFont="1" applyFill="1" applyBorder="1" applyAlignment="1">
      <alignment wrapText="1"/>
      <protection/>
    </xf>
    <xf numFmtId="0" fontId="19" fillId="0" borderId="21" xfId="52" applyFont="1" applyFill="1" applyBorder="1" applyAlignment="1">
      <alignment horizontal="right" vertical="center"/>
      <protection/>
    </xf>
    <xf numFmtId="0" fontId="19" fillId="0" borderId="12" xfId="52" applyFont="1" applyFill="1" applyBorder="1" applyAlignment="1">
      <alignment vertical="center"/>
      <protection/>
    </xf>
    <xf numFmtId="0" fontId="19" fillId="0" borderId="22" xfId="52" applyFont="1" applyFill="1" applyBorder="1" applyAlignment="1">
      <alignment vertical="center"/>
      <protection/>
    </xf>
    <xf numFmtId="0" fontId="21" fillId="0" borderId="21" xfId="51" applyFont="1" applyFill="1" applyBorder="1">
      <alignment/>
      <protection/>
    </xf>
    <xf numFmtId="0" fontId="21" fillId="0" borderId="0" xfId="51" applyFont="1" applyFill="1" applyBorder="1">
      <alignment/>
      <protection/>
    </xf>
    <xf numFmtId="0" fontId="19" fillId="0" borderId="23" xfId="52" applyFont="1" applyFill="1" applyBorder="1" applyAlignment="1">
      <alignment vertical="center"/>
      <protection/>
    </xf>
    <xf numFmtId="0" fontId="21" fillId="0" borderId="22" xfId="52" applyFont="1" applyFill="1" applyBorder="1" applyAlignment="1">
      <alignment horizontal="center" vertical="center"/>
      <protection/>
    </xf>
    <xf numFmtId="1" fontId="21" fillId="0" borderId="13" xfId="52" applyNumberFormat="1" applyFont="1" applyFill="1" applyBorder="1" applyAlignment="1">
      <alignment horizontal="center" vertical="center"/>
      <protection/>
    </xf>
    <xf numFmtId="1" fontId="21" fillId="0" borderId="14" xfId="52" applyNumberFormat="1" applyFont="1" applyFill="1" applyBorder="1" applyAlignment="1">
      <alignment horizontal="center" vertical="center"/>
      <protection/>
    </xf>
    <xf numFmtId="0" fontId="21" fillId="0" borderId="24" xfId="51" applyFont="1" applyFill="1" applyBorder="1">
      <alignment/>
      <protection/>
    </xf>
    <xf numFmtId="164" fontId="21" fillId="0" borderId="15" xfId="52" applyNumberFormat="1" applyFont="1" applyFill="1" applyBorder="1" applyAlignment="1">
      <alignment horizontal="center" vertical="center"/>
      <protection/>
    </xf>
    <xf numFmtId="1" fontId="19" fillId="24" borderId="25" xfId="52" applyNumberFormat="1" applyFont="1" applyFill="1" applyBorder="1" applyAlignment="1">
      <alignment horizontal="center" vertical="center"/>
      <protection/>
    </xf>
    <xf numFmtId="0" fontId="22" fillId="0" borderId="12" xfId="52" applyFont="1" applyFill="1" applyBorder="1" applyAlignment="1">
      <alignment vertical="center"/>
      <protection/>
    </xf>
    <xf numFmtId="1" fontId="19" fillId="0" borderId="13" xfId="52" applyNumberFormat="1" applyFont="1" applyFill="1" applyBorder="1" applyAlignment="1">
      <alignment horizontal="center"/>
      <protection/>
    </xf>
    <xf numFmtId="1" fontId="19" fillId="0" borderId="14" xfId="52" applyNumberFormat="1" applyFont="1" applyFill="1" applyBorder="1" applyAlignment="1">
      <alignment horizontal="center"/>
      <protection/>
    </xf>
    <xf numFmtId="1" fontId="19" fillId="0" borderId="15" xfId="52" applyNumberFormat="1" applyFont="1" applyFill="1" applyBorder="1" applyAlignment="1">
      <alignment horizontal="center"/>
      <protection/>
    </xf>
    <xf numFmtId="1" fontId="22" fillId="0" borderId="0" xfId="52" applyNumberFormat="1" applyFont="1" applyFill="1" applyBorder="1" applyAlignment="1">
      <alignment horizontal="center" vertical="center"/>
      <protection/>
    </xf>
    <xf numFmtId="1" fontId="23" fillId="0" borderId="15" xfId="52" applyNumberFormat="1" applyFont="1" applyFill="1" applyBorder="1" applyAlignment="1">
      <alignment horizontal="left" vertical="center"/>
      <protection/>
    </xf>
    <xf numFmtId="1" fontId="21" fillId="0" borderId="0" xfId="52" applyNumberFormat="1" applyFont="1" applyFill="1" applyAlignment="1">
      <alignment vertical="center"/>
      <protection/>
    </xf>
    <xf numFmtId="1" fontId="23" fillId="0" borderId="15" xfId="52" applyNumberFormat="1" applyFont="1" applyFill="1" applyBorder="1" applyAlignment="1">
      <alignment horizontal="center" vertical="center"/>
      <protection/>
    </xf>
    <xf numFmtId="1" fontId="19" fillId="0" borderId="15" xfId="52" applyNumberFormat="1" applyFont="1" applyFill="1" applyBorder="1" applyAlignment="1">
      <alignment horizontal="center" vertical="center"/>
      <protection/>
    </xf>
    <xf numFmtId="164" fontId="19" fillId="0" borderId="15" xfId="52" applyNumberFormat="1" applyFont="1" applyFill="1" applyBorder="1" applyAlignment="1">
      <alignment horizontal="center" vertical="center"/>
      <protection/>
    </xf>
    <xf numFmtId="0" fontId="24" fillId="0" borderId="0" xfId="52" applyFont="1" applyFill="1" applyBorder="1" applyAlignment="1">
      <alignment horizontal="center" vertical="center"/>
      <protection/>
    </xf>
    <xf numFmtId="0" fontId="25" fillId="0" borderId="0" xfId="52" applyFont="1" applyFill="1" applyBorder="1" applyAlignment="1">
      <alignment/>
      <protection/>
    </xf>
    <xf numFmtId="1" fontId="26" fillId="0" borderId="0" xfId="52" applyNumberFormat="1" applyFont="1" applyFill="1">
      <alignment/>
      <protection/>
    </xf>
    <xf numFmtId="1" fontId="27" fillId="0" borderId="0" xfId="52" applyNumberFormat="1" applyFont="1" applyFill="1" applyBorder="1" applyAlignment="1">
      <alignment horizontal="center"/>
      <protection/>
    </xf>
    <xf numFmtId="9" fontId="28" fillId="0" borderId="0" xfId="52" applyNumberFormat="1" applyFont="1" applyFill="1" applyBorder="1" applyAlignment="1">
      <alignment horizontal="center"/>
      <protection/>
    </xf>
    <xf numFmtId="1" fontId="28" fillId="0" borderId="0" xfId="52" applyNumberFormat="1" applyFont="1" applyFill="1" applyBorder="1" applyAlignment="1">
      <alignment horizontal="center"/>
      <protection/>
    </xf>
    <xf numFmtId="164" fontId="27" fillId="0" borderId="0" xfId="52" applyNumberFormat="1" applyFont="1" applyFill="1" applyBorder="1" applyAlignment="1">
      <alignment horizontal="center"/>
      <protection/>
    </xf>
    <xf numFmtId="0" fontId="29" fillId="0" borderId="0" xfId="52" applyFont="1" applyFill="1" applyBorder="1" applyAlignment="1">
      <alignment horizontal="center"/>
      <protection/>
    </xf>
    <xf numFmtId="0" fontId="25" fillId="0" borderId="0" xfId="52" applyFont="1" applyFill="1" applyBorder="1" applyAlignment="1">
      <alignment horizontal="right"/>
      <protection/>
    </xf>
    <xf numFmtId="0" fontId="29" fillId="0" borderId="26" xfId="52" applyFont="1" applyFill="1" applyBorder="1" applyAlignment="1">
      <alignment horizontal="center"/>
      <protection/>
    </xf>
    <xf numFmtId="0" fontId="21" fillId="0" borderId="11" xfId="52" applyFont="1" applyFill="1" applyBorder="1" applyAlignment="1">
      <alignment horizontal="center" vertical="center"/>
      <protection/>
    </xf>
    <xf numFmtId="1" fontId="21" fillId="0" borderId="23" xfId="52" applyNumberFormat="1" applyFont="1" applyFill="1" applyBorder="1" applyAlignment="1">
      <alignment horizontal="center" vertical="center"/>
      <protection/>
    </xf>
    <xf numFmtId="0" fontId="21" fillId="0" borderId="23" xfId="52" applyNumberFormat="1" applyFont="1" applyFill="1" applyBorder="1" applyAlignment="1">
      <alignment horizontal="center" vertical="center"/>
      <protection/>
    </xf>
    <xf numFmtId="0" fontId="21" fillId="0" borderId="27" xfId="52" applyFont="1" applyFill="1" applyBorder="1" applyAlignment="1">
      <alignment horizontal="center" vertical="center"/>
      <protection/>
    </xf>
    <xf numFmtId="1" fontId="23" fillId="24" borderId="13" xfId="51" applyNumberFormat="1" applyFont="1" applyFill="1" applyBorder="1" applyAlignment="1">
      <alignment horizontal="center"/>
      <protection/>
    </xf>
    <xf numFmtId="0" fontId="19" fillId="24" borderId="28" xfId="52" applyFont="1" applyFill="1" applyBorder="1" applyAlignment="1">
      <alignment horizontal="center" vertical="center"/>
      <protection/>
    </xf>
    <xf numFmtId="0" fontId="21" fillId="0" borderId="15" xfId="52" applyFont="1" applyFill="1" applyBorder="1" applyAlignment="1">
      <alignment horizontal="center" vertical="center"/>
      <protection/>
    </xf>
    <xf numFmtId="0" fontId="21" fillId="0" borderId="12" xfId="51" applyFont="1" applyBorder="1">
      <alignment/>
      <protection/>
    </xf>
    <xf numFmtId="1" fontId="21" fillId="0" borderId="13" xfId="51" applyNumberFormat="1" applyFont="1" applyBorder="1" applyAlignment="1">
      <alignment horizontal="center"/>
      <protection/>
    </xf>
    <xf numFmtId="0" fontId="21" fillId="0" borderId="19" xfId="51" applyFont="1" applyFill="1" applyBorder="1">
      <alignment/>
      <protection/>
    </xf>
    <xf numFmtId="1" fontId="21" fillId="0" borderId="29" xfId="52" applyNumberFormat="1" applyFont="1" applyFill="1" applyBorder="1" applyAlignment="1">
      <alignment horizontal="center" vertical="center"/>
      <protection/>
    </xf>
    <xf numFmtId="0" fontId="19" fillId="0" borderId="30" xfId="52" applyFont="1" applyFill="1" applyBorder="1" applyAlignment="1">
      <alignment horizontal="right" vertical="center"/>
      <protection/>
    </xf>
    <xf numFmtId="0" fontId="19" fillId="24" borderId="31" xfId="52" applyFont="1" applyFill="1" applyBorder="1" applyAlignment="1">
      <alignment horizontal="center" vertical="center"/>
      <protection/>
    </xf>
    <xf numFmtId="1" fontId="19" fillId="24" borderId="10" xfId="52" applyNumberFormat="1" applyFont="1" applyFill="1" applyBorder="1" applyAlignment="1">
      <alignment horizontal="center" vertical="center"/>
      <protection/>
    </xf>
    <xf numFmtId="0" fontId="19" fillId="0" borderId="13" xfId="52" applyFont="1" applyFill="1" applyBorder="1" applyAlignment="1">
      <alignment horizontal="left" vertical="center"/>
      <protection/>
    </xf>
    <xf numFmtId="0" fontId="21" fillId="0" borderId="32" xfId="52" applyFont="1" applyFill="1" applyBorder="1" applyAlignment="1">
      <alignment horizontal="center" vertical="center"/>
      <protection/>
    </xf>
    <xf numFmtId="0" fontId="21" fillId="0" borderId="25" xfId="51" applyFont="1" applyBorder="1">
      <alignment/>
      <protection/>
    </xf>
    <xf numFmtId="1" fontId="21" fillId="0" borderId="15" xfId="51" applyNumberFormat="1" applyFont="1" applyBorder="1" applyAlignment="1">
      <alignment horizontal="center"/>
      <protection/>
    </xf>
    <xf numFmtId="0" fontId="21" fillId="0" borderId="15" xfId="51" applyFont="1" applyBorder="1">
      <alignment/>
      <protection/>
    </xf>
    <xf numFmtId="0" fontId="21" fillId="0" borderId="15" xfId="51" applyFont="1" applyFill="1" applyBorder="1">
      <alignment/>
      <protection/>
    </xf>
    <xf numFmtId="1" fontId="21" fillId="0" borderId="15" xfId="51" applyNumberFormat="1" applyFont="1" applyFill="1" applyBorder="1" applyAlignment="1">
      <alignment horizontal="center"/>
      <protection/>
    </xf>
    <xf numFmtId="1" fontId="21" fillId="0" borderId="19" xfId="52" applyNumberFormat="1" applyFont="1" applyFill="1" applyBorder="1" applyAlignment="1">
      <alignment horizontal="center" vertical="center"/>
      <protection/>
    </xf>
    <xf numFmtId="0" fontId="30" fillId="0" borderId="15" xfId="52" applyFont="1" applyFill="1" applyBorder="1" applyAlignment="1">
      <alignment horizontal="right" vertical="center"/>
      <protection/>
    </xf>
    <xf numFmtId="0" fontId="19" fillId="24" borderId="15" xfId="52" applyFont="1" applyFill="1" applyBorder="1" applyAlignment="1">
      <alignment horizontal="center" vertical="center"/>
      <protection/>
    </xf>
    <xf numFmtId="1" fontId="19" fillId="24" borderId="33" xfId="52" applyNumberFormat="1" applyFont="1" applyFill="1" applyBorder="1" applyAlignment="1">
      <alignment horizontal="center" vertical="center"/>
      <protection/>
    </xf>
    <xf numFmtId="0" fontId="19" fillId="0" borderId="25" xfId="52" applyFont="1" applyFill="1" applyBorder="1" applyAlignment="1">
      <alignment horizontal="left" vertical="center"/>
      <protection/>
    </xf>
    <xf numFmtId="1" fontId="19" fillId="0" borderId="25" xfId="52" applyNumberFormat="1" applyFont="1" applyFill="1" applyBorder="1" applyAlignment="1">
      <alignment horizontal="center" vertical="center"/>
      <protection/>
    </xf>
    <xf numFmtId="1" fontId="19" fillId="0" borderId="23" xfId="52" applyNumberFormat="1" applyFont="1" applyFill="1" applyBorder="1" applyAlignment="1">
      <alignment horizontal="center" vertical="center"/>
      <protection/>
    </xf>
    <xf numFmtId="1" fontId="19" fillId="0" borderId="34" xfId="52" applyNumberFormat="1" applyFont="1" applyFill="1" applyBorder="1" applyAlignment="1">
      <alignment horizontal="center" vertical="center"/>
      <protection/>
    </xf>
    <xf numFmtId="1" fontId="19" fillId="0" borderId="0" xfId="52" applyNumberFormat="1" applyFont="1" applyFill="1" applyBorder="1" applyAlignment="1">
      <alignment horizontal="center" vertical="center"/>
      <protection/>
    </xf>
    <xf numFmtId="1" fontId="21" fillId="0" borderId="0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vertical="center"/>
      <protection/>
    </xf>
    <xf numFmtId="1" fontId="19" fillId="0" borderId="12" xfId="52" applyNumberFormat="1" applyFont="1" applyFill="1" applyBorder="1" applyAlignment="1">
      <alignment horizontal="center"/>
      <protection/>
    </xf>
    <xf numFmtId="1" fontId="19" fillId="0" borderId="32" xfId="52" applyNumberFormat="1" applyFont="1" applyFill="1" applyBorder="1" applyAlignment="1">
      <alignment horizontal="center"/>
      <protection/>
    </xf>
    <xf numFmtId="0" fontId="24" fillId="0" borderId="0" xfId="51" applyFont="1">
      <alignment/>
      <protection/>
    </xf>
    <xf numFmtId="1" fontId="19" fillId="0" borderId="15" xfId="52" applyNumberFormat="1" applyFont="1" applyFill="1" applyBorder="1" applyAlignment="1">
      <alignment horizontal="left" vertical="center"/>
      <protection/>
    </xf>
    <xf numFmtId="164" fontId="19" fillId="0" borderId="13" xfId="52" applyNumberFormat="1" applyFont="1" applyFill="1" applyBorder="1" applyAlignment="1">
      <alignment horizontal="center" vertical="center"/>
      <protection/>
    </xf>
    <xf numFmtId="164" fontId="19" fillId="0" borderId="14" xfId="52" applyNumberFormat="1" applyFont="1" applyFill="1" applyBorder="1" applyAlignment="1">
      <alignment horizontal="center" vertical="center"/>
      <protection/>
    </xf>
    <xf numFmtId="1" fontId="11" fillId="0" borderId="0" xfId="52" applyNumberFormat="1" applyFont="1" applyFill="1">
      <alignment/>
      <protection/>
    </xf>
    <xf numFmtId="0" fontId="25" fillId="0" borderId="0" xfId="52" applyFont="1" applyFill="1" applyAlignment="1">
      <alignment horizontal="center"/>
      <protection/>
    </xf>
    <xf numFmtId="0" fontId="11" fillId="0" borderId="0" xfId="51" applyFont="1">
      <alignment/>
      <protection/>
    </xf>
    <xf numFmtId="1" fontId="21" fillId="0" borderId="0" xfId="51" applyNumberFormat="1" applyFont="1" applyFill="1" applyBorder="1" applyAlignment="1">
      <alignment horizontal="center"/>
      <protection/>
    </xf>
    <xf numFmtId="0" fontId="31" fillId="0" borderId="0" xfId="52" applyFont="1" applyFill="1" applyBorder="1" applyAlignment="1">
      <alignment horizontal="center" vertical="center"/>
      <protection/>
    </xf>
    <xf numFmtId="1" fontId="31" fillId="0" borderId="0" xfId="52" applyNumberFormat="1" applyFont="1" applyFill="1" applyBorder="1" applyAlignment="1">
      <alignment horizontal="center" vertical="center"/>
      <protection/>
    </xf>
    <xf numFmtId="0" fontId="21" fillId="0" borderId="0" xfId="52" applyNumberFormat="1" applyFont="1" applyFill="1" applyBorder="1" applyAlignment="1">
      <alignment horizontal="center" vertical="center"/>
      <protection/>
    </xf>
    <xf numFmtId="1" fontId="11" fillId="0" borderId="0" xfId="51" applyNumberFormat="1">
      <alignment/>
      <protection/>
    </xf>
    <xf numFmtId="0" fontId="25" fillId="0" borderId="0" xfId="52" applyFont="1" applyFill="1" applyAlignment="1">
      <alignment horizontal="left"/>
      <protection/>
    </xf>
    <xf numFmtId="0" fontId="21" fillId="0" borderId="12" xfId="51" applyFont="1" applyFill="1" applyBorder="1" applyAlignment="1">
      <alignment wrapText="1"/>
      <protection/>
    </xf>
    <xf numFmtId="0" fontId="19" fillId="0" borderId="18" xfId="52" applyFont="1" applyFill="1" applyBorder="1" applyAlignment="1">
      <alignment horizontal="left" vertical="center"/>
      <protection/>
    </xf>
    <xf numFmtId="0" fontId="19" fillId="0" borderId="0" xfId="52" applyFont="1" applyFill="1" applyBorder="1" applyAlignment="1">
      <alignment horizontal="left" vertical="center"/>
      <protection/>
    </xf>
    <xf numFmtId="0" fontId="19" fillId="0" borderId="11" xfId="52" applyFont="1" applyFill="1" applyBorder="1" applyAlignment="1">
      <alignment horizontal="left" vertical="center"/>
      <protection/>
    </xf>
    <xf numFmtId="0" fontId="19" fillId="0" borderId="0" xfId="52" applyFont="1" applyAlignment="1">
      <alignment horizontal="center"/>
      <protection/>
    </xf>
    <xf numFmtId="1" fontId="19" fillId="0" borderId="0" xfId="52" applyNumberFormat="1" applyFont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left" vertical="center"/>
      <protection/>
    </xf>
    <xf numFmtId="0" fontId="19" fillId="0" borderId="20" xfId="52" applyFont="1" applyFill="1" applyBorder="1" applyAlignment="1">
      <alignment horizontal="left" vertical="center"/>
      <protection/>
    </xf>
    <xf numFmtId="0" fontId="19" fillId="0" borderId="22" xfId="52" applyFont="1" applyFill="1" applyBorder="1" applyAlignment="1">
      <alignment horizontal="left" vertical="center"/>
      <protection/>
    </xf>
    <xf numFmtId="0" fontId="19" fillId="0" borderId="28" xfId="52" applyFont="1" applyFill="1" applyBorder="1" applyAlignment="1">
      <alignment horizontal="left" vertical="center"/>
      <protection/>
    </xf>
    <xf numFmtId="0" fontId="19" fillId="0" borderId="14" xfId="52" applyFont="1" applyFill="1" applyBorder="1" applyAlignment="1">
      <alignment horizontal="left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2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0"/>
  <sheetViews>
    <sheetView tabSelected="1" view="pageBreakPreview" zoomScaleNormal="80" zoomScaleSheetLayoutView="100" zoomScalePageLayoutView="0" workbookViewId="0" topLeftCell="A1">
      <selection activeCell="A13" sqref="A13"/>
    </sheetView>
  </sheetViews>
  <sheetFormatPr defaultColWidth="8.796875" defaultRowHeight="14.25"/>
  <cols>
    <col min="1" max="1" width="56" style="1" customWidth="1"/>
    <col min="2" max="16384" width="9" style="1" customWidth="1"/>
  </cols>
  <sheetData>
    <row r="1" spans="1:10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51.75" customHeight="1">
      <c r="A2" s="115" t="s">
        <v>89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7" customFormat="1" ht="99.75">
      <c r="A3" s="2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6" t="s">
        <v>7</v>
      </c>
      <c r="H3" s="4" t="s">
        <v>8</v>
      </c>
      <c r="I3" s="5" t="s">
        <v>9</v>
      </c>
      <c r="J3" s="5" t="s">
        <v>10</v>
      </c>
    </row>
    <row r="4" spans="1:10" ht="15.75">
      <c r="A4" s="111" t="s">
        <v>11</v>
      </c>
      <c r="B4" s="112"/>
      <c r="C4" s="112"/>
      <c r="D4" s="112"/>
      <c r="E4" s="112"/>
      <c r="F4" s="112"/>
      <c r="G4" s="112"/>
      <c r="H4" s="112"/>
      <c r="I4" s="112"/>
      <c r="J4" s="113"/>
    </row>
    <row r="5" spans="1:10" ht="15.75">
      <c r="A5" s="10" t="s">
        <v>12</v>
      </c>
      <c r="B5" s="11">
        <v>2</v>
      </c>
      <c r="C5" s="12" t="s">
        <v>13</v>
      </c>
      <c r="D5" s="13">
        <f>E5+F5+G5</f>
        <v>14</v>
      </c>
      <c r="E5" s="14">
        <v>0</v>
      </c>
      <c r="F5" s="14">
        <v>0</v>
      </c>
      <c r="G5" s="14">
        <v>14</v>
      </c>
      <c r="H5" s="13">
        <v>0</v>
      </c>
      <c r="I5" s="15">
        <f>E5/9</f>
        <v>0</v>
      </c>
      <c r="J5" s="16">
        <f>(F5+G5+H5)/9</f>
        <v>1.5555555555555556</v>
      </c>
    </row>
    <row r="6" spans="1:10" ht="15.75">
      <c r="A6" s="10" t="s">
        <v>14</v>
      </c>
      <c r="B6" s="11">
        <v>5</v>
      </c>
      <c r="C6" s="12" t="s">
        <v>15</v>
      </c>
      <c r="D6" s="13">
        <f>E6+F6+G6</f>
        <v>35</v>
      </c>
      <c r="E6" s="14">
        <v>14</v>
      </c>
      <c r="F6" s="17">
        <v>7</v>
      </c>
      <c r="G6" s="17">
        <v>14</v>
      </c>
      <c r="H6" s="13">
        <v>0</v>
      </c>
      <c r="I6" s="15">
        <f aca="true" t="shared" si="0" ref="I6:I13">E6/9</f>
        <v>1.5555555555555556</v>
      </c>
      <c r="J6" s="16">
        <f aca="true" t="shared" si="1" ref="J6:J13">(F6+G6+H6)/9</f>
        <v>2.3333333333333335</v>
      </c>
    </row>
    <row r="7" spans="1:10" ht="15.75">
      <c r="A7" s="10" t="s">
        <v>16</v>
      </c>
      <c r="B7" s="11">
        <v>4</v>
      </c>
      <c r="C7" s="12" t="s">
        <v>15</v>
      </c>
      <c r="D7" s="13">
        <v>28</v>
      </c>
      <c r="E7" s="14">
        <v>7</v>
      </c>
      <c r="F7" s="17">
        <v>7</v>
      </c>
      <c r="G7" s="17">
        <v>14</v>
      </c>
      <c r="H7" s="13">
        <v>0</v>
      </c>
      <c r="I7" s="15">
        <f t="shared" si="0"/>
        <v>0.7777777777777778</v>
      </c>
      <c r="J7" s="16">
        <f t="shared" si="1"/>
        <v>2.3333333333333335</v>
      </c>
    </row>
    <row r="8" spans="1:10" ht="15.75">
      <c r="A8" s="10" t="s">
        <v>17</v>
      </c>
      <c r="B8" s="11">
        <v>5</v>
      </c>
      <c r="C8" s="12" t="s">
        <v>15</v>
      </c>
      <c r="D8" s="13">
        <f>E8+F8+G8</f>
        <v>28</v>
      </c>
      <c r="E8" s="14">
        <v>14</v>
      </c>
      <c r="F8" s="17">
        <v>4</v>
      </c>
      <c r="G8" s="14">
        <v>10</v>
      </c>
      <c r="H8" s="13">
        <v>0</v>
      </c>
      <c r="I8" s="15">
        <f t="shared" si="0"/>
        <v>1.5555555555555556</v>
      </c>
      <c r="J8" s="16">
        <f t="shared" si="1"/>
        <v>1.5555555555555556</v>
      </c>
    </row>
    <row r="9" spans="1:10" ht="15.75">
      <c r="A9" s="10" t="s">
        <v>18</v>
      </c>
      <c r="B9" s="11">
        <v>1</v>
      </c>
      <c r="C9" s="12" t="s">
        <v>13</v>
      </c>
      <c r="D9" s="13">
        <v>6</v>
      </c>
      <c r="E9" s="14">
        <v>6</v>
      </c>
      <c r="F9" s="17">
        <v>0</v>
      </c>
      <c r="G9" s="14">
        <v>0</v>
      </c>
      <c r="H9" s="13">
        <v>0</v>
      </c>
      <c r="I9" s="15">
        <f>E9/9</f>
        <v>0.6666666666666666</v>
      </c>
      <c r="J9" s="16">
        <f>(F9+G9+H9)/9</f>
        <v>0</v>
      </c>
    </row>
    <row r="10" spans="1:10" ht="15.75">
      <c r="A10" s="10" t="s">
        <v>19</v>
      </c>
      <c r="B10" s="11">
        <v>4</v>
      </c>
      <c r="C10" s="12" t="s">
        <v>13</v>
      </c>
      <c r="D10" s="13">
        <v>28</v>
      </c>
      <c r="E10" s="14">
        <v>14</v>
      </c>
      <c r="F10" s="17">
        <v>4</v>
      </c>
      <c r="G10" s="14">
        <v>10</v>
      </c>
      <c r="H10" s="13">
        <v>0</v>
      </c>
      <c r="I10" s="15">
        <f t="shared" si="0"/>
        <v>1.5555555555555556</v>
      </c>
      <c r="J10" s="16">
        <f t="shared" si="1"/>
        <v>1.5555555555555556</v>
      </c>
    </row>
    <row r="11" spans="1:10" ht="15.75">
      <c r="A11" s="18" t="s">
        <v>20</v>
      </c>
      <c r="B11" s="11">
        <v>2</v>
      </c>
      <c r="C11" s="12" t="s">
        <v>13</v>
      </c>
      <c r="D11" s="13">
        <f>E11+F11+G11</f>
        <v>7</v>
      </c>
      <c r="E11" s="13">
        <v>7</v>
      </c>
      <c r="F11" s="13">
        <v>0</v>
      </c>
      <c r="G11" s="13">
        <v>0</v>
      </c>
      <c r="H11" s="13">
        <v>0</v>
      </c>
      <c r="I11" s="15">
        <f>E11/9</f>
        <v>0.7777777777777778</v>
      </c>
      <c r="J11" s="16">
        <f>(F11+G11+H11)/9</f>
        <v>0</v>
      </c>
    </row>
    <row r="12" spans="1:10" ht="15.75">
      <c r="A12" s="19" t="s">
        <v>21</v>
      </c>
      <c r="B12" s="11">
        <v>4</v>
      </c>
      <c r="C12" s="12" t="s">
        <v>13</v>
      </c>
      <c r="D12" s="13">
        <v>28</v>
      </c>
      <c r="E12" s="14">
        <v>14</v>
      </c>
      <c r="F12" s="17">
        <v>4</v>
      </c>
      <c r="G12" s="14">
        <v>10</v>
      </c>
      <c r="H12" s="13">
        <v>0</v>
      </c>
      <c r="I12" s="15">
        <f t="shared" si="0"/>
        <v>1.5555555555555556</v>
      </c>
      <c r="J12" s="16">
        <f t="shared" si="1"/>
        <v>1.5555555555555556</v>
      </c>
    </row>
    <row r="13" spans="1:10" ht="15.75">
      <c r="A13" s="110" t="s">
        <v>91</v>
      </c>
      <c r="B13" s="11">
        <v>2</v>
      </c>
      <c r="C13" s="12" t="s">
        <v>13</v>
      </c>
      <c r="D13" s="13">
        <f>E13+F13+G13</f>
        <v>14</v>
      </c>
      <c r="E13" s="13">
        <v>14</v>
      </c>
      <c r="F13" s="13">
        <v>0</v>
      </c>
      <c r="G13" s="13">
        <v>0</v>
      </c>
      <c r="H13" s="13">
        <v>0</v>
      </c>
      <c r="I13" s="15">
        <f t="shared" si="0"/>
        <v>1.5555555555555556</v>
      </c>
      <c r="J13" s="16">
        <f t="shared" si="1"/>
        <v>0</v>
      </c>
    </row>
    <row r="14" spans="1:10" ht="15.75">
      <c r="A14" s="20" t="s">
        <v>22</v>
      </c>
      <c r="B14" s="21">
        <f>SUM(B5:B13)</f>
        <v>29</v>
      </c>
      <c r="C14" s="22">
        <f>COUNTIF(C5:C13,"e")</f>
        <v>3</v>
      </c>
      <c r="D14" s="23">
        <f aca="true" t="shared" si="2" ref="D14:J14">SUM(D5:D13)</f>
        <v>188</v>
      </c>
      <c r="E14" s="23">
        <f t="shared" si="2"/>
        <v>90</v>
      </c>
      <c r="F14" s="23">
        <f t="shared" si="2"/>
        <v>26</v>
      </c>
      <c r="G14" s="23">
        <f t="shared" si="2"/>
        <v>72</v>
      </c>
      <c r="H14" s="23">
        <f t="shared" si="2"/>
        <v>0</v>
      </c>
      <c r="I14" s="24">
        <f t="shared" si="2"/>
        <v>10</v>
      </c>
      <c r="J14" s="21">
        <f t="shared" si="2"/>
        <v>10.88888888888889</v>
      </c>
    </row>
    <row r="15" spans="1:10" ht="15.75">
      <c r="A15" s="25" t="s">
        <v>23</v>
      </c>
      <c r="B15" s="26"/>
      <c r="C15" s="27"/>
      <c r="D15" s="27"/>
      <c r="E15" s="27"/>
      <c r="F15" s="27"/>
      <c r="G15" s="27"/>
      <c r="H15" s="27"/>
      <c r="I15" s="27"/>
      <c r="J15" s="26"/>
    </row>
    <row r="16" spans="1:10" ht="15.75">
      <c r="A16" s="18" t="s">
        <v>24</v>
      </c>
      <c r="B16" s="11">
        <v>2</v>
      </c>
      <c r="C16" s="12" t="s">
        <v>13</v>
      </c>
      <c r="D16" s="13">
        <f>E16+F16+G16</f>
        <v>14</v>
      </c>
      <c r="E16" s="13">
        <v>0</v>
      </c>
      <c r="F16" s="13">
        <v>0</v>
      </c>
      <c r="G16" s="28">
        <v>14</v>
      </c>
      <c r="H16" s="13">
        <v>0</v>
      </c>
      <c r="I16" s="15">
        <f>E16/9</f>
        <v>0</v>
      </c>
      <c r="J16" s="16">
        <f>(F16+G16+H16)/9</f>
        <v>1.5555555555555556</v>
      </c>
    </row>
    <row r="17" spans="1:10" ht="15.75">
      <c r="A17" s="10" t="s">
        <v>25</v>
      </c>
      <c r="B17" s="11">
        <v>2</v>
      </c>
      <c r="C17" s="12" t="s">
        <v>13</v>
      </c>
      <c r="D17" s="13">
        <v>28</v>
      </c>
      <c r="E17" s="14">
        <v>14</v>
      </c>
      <c r="F17" s="17">
        <v>4</v>
      </c>
      <c r="G17" s="14">
        <v>10</v>
      </c>
      <c r="H17" s="13">
        <v>0</v>
      </c>
      <c r="I17" s="15">
        <f aca="true" t="shared" si="3" ref="I17:I24">E17/9</f>
        <v>1.5555555555555556</v>
      </c>
      <c r="J17" s="16">
        <f aca="true" t="shared" si="4" ref="J17:J24">(F17+G17+H17)/9</f>
        <v>1.5555555555555556</v>
      </c>
    </row>
    <row r="18" spans="1:10" ht="15.75">
      <c r="A18" s="10" t="s">
        <v>26</v>
      </c>
      <c r="B18" s="11">
        <v>2</v>
      </c>
      <c r="C18" s="12" t="s">
        <v>13</v>
      </c>
      <c r="D18" s="13">
        <v>21</v>
      </c>
      <c r="E18" s="13">
        <v>7</v>
      </c>
      <c r="F18" s="13">
        <v>4</v>
      </c>
      <c r="G18" s="13">
        <v>10</v>
      </c>
      <c r="H18" s="13">
        <v>0</v>
      </c>
      <c r="I18" s="15">
        <f>E18/9</f>
        <v>0.7777777777777778</v>
      </c>
      <c r="J18" s="16">
        <f>(F18+G18+H18)/9</f>
        <v>1.5555555555555556</v>
      </c>
    </row>
    <row r="19" spans="1:10" ht="15.75">
      <c r="A19" s="18" t="s">
        <v>27</v>
      </c>
      <c r="B19" s="11">
        <v>5</v>
      </c>
      <c r="C19" s="12" t="s">
        <v>15</v>
      </c>
      <c r="D19" s="13">
        <v>32</v>
      </c>
      <c r="E19" s="13">
        <v>18</v>
      </c>
      <c r="F19" s="13">
        <v>4</v>
      </c>
      <c r="G19" s="28">
        <v>10</v>
      </c>
      <c r="H19" s="13">
        <v>0</v>
      </c>
      <c r="I19" s="15">
        <f t="shared" si="3"/>
        <v>2</v>
      </c>
      <c r="J19" s="16">
        <f t="shared" si="4"/>
        <v>1.5555555555555556</v>
      </c>
    </row>
    <row r="20" spans="1:10" ht="15.75">
      <c r="A20" s="10" t="s">
        <v>28</v>
      </c>
      <c r="B20" s="11">
        <v>4</v>
      </c>
      <c r="C20" s="12" t="s">
        <v>13</v>
      </c>
      <c r="D20" s="13">
        <f>E20+F20+G20</f>
        <v>28</v>
      </c>
      <c r="E20" s="13">
        <v>14</v>
      </c>
      <c r="F20" s="13">
        <v>4</v>
      </c>
      <c r="G20" s="28">
        <v>10</v>
      </c>
      <c r="H20" s="13">
        <v>0</v>
      </c>
      <c r="I20" s="15">
        <f t="shared" si="3"/>
        <v>1.5555555555555556</v>
      </c>
      <c r="J20" s="16">
        <f t="shared" si="4"/>
        <v>1.5555555555555556</v>
      </c>
    </row>
    <row r="21" spans="1:10" ht="15.75">
      <c r="A21" s="18" t="s">
        <v>29</v>
      </c>
      <c r="B21" s="11">
        <v>4</v>
      </c>
      <c r="C21" s="12" t="s">
        <v>15</v>
      </c>
      <c r="D21" s="13">
        <f>E21+F21+G21</f>
        <v>28</v>
      </c>
      <c r="E21" s="13">
        <v>14</v>
      </c>
      <c r="F21" s="13">
        <v>4</v>
      </c>
      <c r="G21" s="13">
        <v>10</v>
      </c>
      <c r="H21" s="13">
        <v>0</v>
      </c>
      <c r="I21" s="15">
        <f t="shared" si="3"/>
        <v>1.5555555555555556</v>
      </c>
      <c r="J21" s="16">
        <f t="shared" si="4"/>
        <v>1.5555555555555556</v>
      </c>
    </row>
    <row r="22" spans="1:10" ht="33" customHeight="1">
      <c r="A22" s="29" t="s">
        <v>30</v>
      </c>
      <c r="B22" s="11">
        <v>1</v>
      </c>
      <c r="C22" s="12" t="s">
        <v>13</v>
      </c>
      <c r="D22" s="13">
        <v>14</v>
      </c>
      <c r="E22" s="13">
        <v>14</v>
      </c>
      <c r="F22" s="13">
        <v>0</v>
      </c>
      <c r="G22" s="13">
        <v>0</v>
      </c>
      <c r="H22" s="13">
        <v>0</v>
      </c>
      <c r="I22" s="15">
        <f t="shared" si="3"/>
        <v>1.5555555555555556</v>
      </c>
      <c r="J22" s="16">
        <f t="shared" si="4"/>
        <v>0</v>
      </c>
    </row>
    <row r="23" spans="1:10" ht="33" customHeight="1">
      <c r="A23" s="29" t="s">
        <v>31</v>
      </c>
      <c r="B23" s="11">
        <v>2</v>
      </c>
      <c r="C23" s="12" t="s">
        <v>13</v>
      </c>
      <c r="D23" s="13">
        <v>17</v>
      </c>
      <c r="E23" s="13">
        <v>17</v>
      </c>
      <c r="F23" s="13">
        <v>0</v>
      </c>
      <c r="G23" s="13">
        <v>0</v>
      </c>
      <c r="H23" s="13">
        <v>0</v>
      </c>
      <c r="I23" s="15">
        <f t="shared" si="3"/>
        <v>1.8888888888888888</v>
      </c>
      <c r="J23" s="16">
        <f t="shared" si="4"/>
        <v>0</v>
      </c>
    </row>
    <row r="24" spans="1:10" ht="18" customHeight="1">
      <c r="A24" s="30" t="s">
        <v>32</v>
      </c>
      <c r="B24" s="11">
        <v>1</v>
      </c>
      <c r="C24" s="12" t="s">
        <v>13</v>
      </c>
      <c r="D24" s="13">
        <f>E24+F24+G24</f>
        <v>7</v>
      </c>
      <c r="E24" s="13">
        <v>7</v>
      </c>
      <c r="F24" s="13">
        <v>0</v>
      </c>
      <c r="G24" s="13">
        <v>0</v>
      </c>
      <c r="H24" s="13">
        <v>0</v>
      </c>
      <c r="I24" s="15">
        <f t="shared" si="3"/>
        <v>0.7777777777777778</v>
      </c>
      <c r="J24" s="16">
        <f t="shared" si="4"/>
        <v>0</v>
      </c>
    </row>
    <row r="25" spans="1:10" ht="15.75">
      <c r="A25" s="31" t="s">
        <v>22</v>
      </c>
      <c r="B25" s="21">
        <f>SUM(B16:B24)</f>
        <v>23</v>
      </c>
      <c r="C25" s="22">
        <f>COUNTIF(C16:C24,"e")</f>
        <v>2</v>
      </c>
      <c r="D25" s="23">
        <f aca="true" t="shared" si="5" ref="D25:J25">SUM(D16:D24)</f>
        <v>189</v>
      </c>
      <c r="E25" s="23">
        <f t="shared" si="5"/>
        <v>105</v>
      </c>
      <c r="F25" s="23">
        <f t="shared" si="5"/>
        <v>20</v>
      </c>
      <c r="G25" s="23">
        <f t="shared" si="5"/>
        <v>64</v>
      </c>
      <c r="H25" s="23">
        <f t="shared" si="5"/>
        <v>0</v>
      </c>
      <c r="I25" s="24">
        <f t="shared" si="5"/>
        <v>11.666666666666668</v>
      </c>
      <c r="J25" s="21">
        <f t="shared" si="5"/>
        <v>9.333333333333334</v>
      </c>
    </row>
    <row r="26" spans="1:10" ht="15.75">
      <c r="A26" s="32" t="s">
        <v>33</v>
      </c>
      <c r="B26" s="26"/>
      <c r="C26" s="33"/>
      <c r="D26" s="33"/>
      <c r="E26" s="33"/>
      <c r="F26" s="33"/>
      <c r="G26" s="33"/>
      <c r="H26" s="33"/>
      <c r="I26" s="33"/>
      <c r="J26" s="26"/>
    </row>
    <row r="27" spans="1:10" ht="15.75">
      <c r="A27" s="10" t="s">
        <v>34</v>
      </c>
      <c r="B27" s="11">
        <v>2</v>
      </c>
      <c r="C27" s="12" t="s">
        <v>13</v>
      </c>
      <c r="D27" s="13">
        <f>E27+F27+G27</f>
        <v>14</v>
      </c>
      <c r="E27" s="13">
        <v>0</v>
      </c>
      <c r="F27" s="13">
        <v>0</v>
      </c>
      <c r="G27" s="28">
        <v>14</v>
      </c>
      <c r="H27" s="13">
        <v>0</v>
      </c>
      <c r="I27" s="15">
        <f aca="true" t="shared" si="6" ref="I27:I34">E27/9</f>
        <v>0</v>
      </c>
      <c r="J27" s="16">
        <f aca="true" t="shared" si="7" ref="J27:J34">(F27+G27+H27)/9</f>
        <v>1.5555555555555556</v>
      </c>
    </row>
    <row r="28" spans="1:10" ht="15.75">
      <c r="A28" s="34" t="s">
        <v>35</v>
      </c>
      <c r="B28" s="11">
        <v>5</v>
      </c>
      <c r="C28" s="12" t="s">
        <v>13</v>
      </c>
      <c r="D28" s="13">
        <v>35</v>
      </c>
      <c r="E28" s="13">
        <v>14</v>
      </c>
      <c r="F28" s="13">
        <v>7</v>
      </c>
      <c r="G28" s="13">
        <v>14</v>
      </c>
      <c r="H28" s="13">
        <v>0</v>
      </c>
      <c r="I28" s="15">
        <f t="shared" si="6"/>
        <v>1.5555555555555556</v>
      </c>
      <c r="J28" s="16">
        <f t="shared" si="7"/>
        <v>2.3333333333333335</v>
      </c>
    </row>
    <row r="29" spans="1:10" ht="15.75">
      <c r="A29" s="18" t="s">
        <v>36</v>
      </c>
      <c r="B29" s="11">
        <v>3</v>
      </c>
      <c r="C29" s="12" t="s">
        <v>13</v>
      </c>
      <c r="D29" s="13">
        <f>E29+F29+G29</f>
        <v>21</v>
      </c>
      <c r="E29" s="13">
        <v>7</v>
      </c>
      <c r="F29" s="13">
        <v>4</v>
      </c>
      <c r="G29" s="28">
        <v>10</v>
      </c>
      <c r="H29" s="13">
        <v>0</v>
      </c>
      <c r="I29" s="15">
        <f t="shared" si="6"/>
        <v>0.7777777777777778</v>
      </c>
      <c r="J29" s="16">
        <f t="shared" si="7"/>
        <v>1.5555555555555556</v>
      </c>
    </row>
    <row r="30" spans="1:10" ht="15.75">
      <c r="A30" s="10" t="s">
        <v>37</v>
      </c>
      <c r="B30" s="11">
        <v>2</v>
      </c>
      <c r="C30" s="12" t="s">
        <v>13</v>
      </c>
      <c r="D30" s="13">
        <v>21</v>
      </c>
      <c r="E30" s="13">
        <v>7</v>
      </c>
      <c r="F30" s="13">
        <v>4</v>
      </c>
      <c r="G30" s="28">
        <v>10</v>
      </c>
      <c r="H30" s="13">
        <v>0</v>
      </c>
      <c r="I30" s="15">
        <f t="shared" si="6"/>
        <v>0.7777777777777778</v>
      </c>
      <c r="J30" s="16">
        <f t="shared" si="7"/>
        <v>1.5555555555555556</v>
      </c>
    </row>
    <row r="31" spans="1:10" ht="15.75">
      <c r="A31" s="10" t="s">
        <v>38</v>
      </c>
      <c r="B31" s="11">
        <v>5</v>
      </c>
      <c r="C31" s="12" t="s">
        <v>15</v>
      </c>
      <c r="D31" s="13">
        <v>35</v>
      </c>
      <c r="E31" s="13">
        <v>14</v>
      </c>
      <c r="F31" s="13">
        <v>7</v>
      </c>
      <c r="G31" s="28">
        <v>14</v>
      </c>
      <c r="H31" s="13">
        <v>0</v>
      </c>
      <c r="I31" s="15">
        <f t="shared" si="6"/>
        <v>1.5555555555555556</v>
      </c>
      <c r="J31" s="16">
        <f t="shared" si="7"/>
        <v>2.3333333333333335</v>
      </c>
    </row>
    <row r="32" spans="1:10" ht="15.75">
      <c r="A32" s="10" t="s">
        <v>39</v>
      </c>
      <c r="B32" s="11">
        <v>3</v>
      </c>
      <c r="C32" s="12" t="s">
        <v>15</v>
      </c>
      <c r="D32" s="13">
        <v>21</v>
      </c>
      <c r="E32" s="13">
        <v>14</v>
      </c>
      <c r="F32" s="13">
        <v>0</v>
      </c>
      <c r="G32" s="28">
        <v>7</v>
      </c>
      <c r="H32" s="13">
        <v>0</v>
      </c>
      <c r="I32" s="15">
        <f t="shared" si="6"/>
        <v>1.5555555555555556</v>
      </c>
      <c r="J32" s="16">
        <f t="shared" si="7"/>
        <v>0.7777777777777778</v>
      </c>
    </row>
    <row r="33" spans="1:10" ht="15.75">
      <c r="A33" s="35" t="s">
        <v>40</v>
      </c>
      <c r="B33" s="11">
        <v>1</v>
      </c>
      <c r="C33" s="12" t="s">
        <v>13</v>
      </c>
      <c r="D33" s="13">
        <v>7</v>
      </c>
      <c r="E33" s="13">
        <v>7</v>
      </c>
      <c r="F33" s="13">
        <v>0</v>
      </c>
      <c r="G33" s="28">
        <v>0</v>
      </c>
      <c r="H33" s="13">
        <v>0</v>
      </c>
      <c r="I33" s="15">
        <f t="shared" si="6"/>
        <v>0.7777777777777778</v>
      </c>
      <c r="J33" s="16">
        <f t="shared" si="7"/>
        <v>0</v>
      </c>
    </row>
    <row r="34" spans="1:10" ht="15.75">
      <c r="A34" s="18" t="s">
        <v>41</v>
      </c>
      <c r="B34" s="11">
        <v>3</v>
      </c>
      <c r="C34" s="12" t="s">
        <v>13</v>
      </c>
      <c r="D34" s="13">
        <v>28</v>
      </c>
      <c r="E34" s="13">
        <v>14</v>
      </c>
      <c r="F34" s="13">
        <v>4</v>
      </c>
      <c r="G34" s="13">
        <v>10</v>
      </c>
      <c r="H34" s="13">
        <v>0</v>
      </c>
      <c r="I34" s="15">
        <f t="shared" si="6"/>
        <v>1.5555555555555556</v>
      </c>
      <c r="J34" s="16">
        <f t="shared" si="7"/>
        <v>1.5555555555555556</v>
      </c>
    </row>
    <row r="35" spans="1:10" ht="15.75">
      <c r="A35" s="20" t="s">
        <v>22</v>
      </c>
      <c r="B35" s="21">
        <f>SUM(B27:B34)</f>
        <v>24</v>
      </c>
      <c r="C35" s="22">
        <f>COUNTIF(C27:C34,"e")</f>
        <v>2</v>
      </c>
      <c r="D35" s="23">
        <f aca="true" t="shared" si="8" ref="D35:J35">SUM(D27:D34)</f>
        <v>182</v>
      </c>
      <c r="E35" s="23">
        <f t="shared" si="8"/>
        <v>77</v>
      </c>
      <c r="F35" s="23">
        <f t="shared" si="8"/>
        <v>26</v>
      </c>
      <c r="G35" s="23">
        <f t="shared" si="8"/>
        <v>79</v>
      </c>
      <c r="H35" s="23">
        <f t="shared" si="8"/>
        <v>0</v>
      </c>
      <c r="I35" s="24">
        <f t="shared" si="8"/>
        <v>8.555555555555555</v>
      </c>
      <c r="J35" s="21">
        <f t="shared" si="8"/>
        <v>11.666666666666668</v>
      </c>
    </row>
    <row r="36" spans="1:10" ht="15.75">
      <c r="A36" s="32" t="s">
        <v>42</v>
      </c>
      <c r="B36" s="26"/>
      <c r="C36" s="33"/>
      <c r="D36" s="27"/>
      <c r="E36" s="33"/>
      <c r="F36" s="33"/>
      <c r="G36" s="33"/>
      <c r="H36" s="33"/>
      <c r="I36" s="33"/>
      <c r="J36" s="36"/>
    </row>
    <row r="37" spans="1:10" ht="15.75">
      <c r="A37" s="10" t="s">
        <v>43</v>
      </c>
      <c r="B37" s="11">
        <v>2</v>
      </c>
      <c r="C37" s="37" t="s">
        <v>15</v>
      </c>
      <c r="D37" s="38">
        <v>21</v>
      </c>
      <c r="E37" s="39">
        <v>0</v>
      </c>
      <c r="F37" s="13">
        <v>0</v>
      </c>
      <c r="G37" s="28">
        <v>21</v>
      </c>
      <c r="H37" s="13">
        <v>0</v>
      </c>
      <c r="I37" s="15">
        <f aca="true" t="shared" si="9" ref="I37:I42">E37/9</f>
        <v>0</v>
      </c>
      <c r="J37" s="16">
        <f aca="true" t="shared" si="10" ref="J37:J42">(F37+G37+H37)/9</f>
        <v>2.3333333333333335</v>
      </c>
    </row>
    <row r="38" spans="1:10" ht="15.75">
      <c r="A38" s="40" t="s">
        <v>44</v>
      </c>
      <c r="B38" s="11">
        <v>4</v>
      </c>
      <c r="C38" s="12" t="s">
        <v>15</v>
      </c>
      <c r="D38" s="13">
        <v>28</v>
      </c>
      <c r="E38" s="13">
        <v>14</v>
      </c>
      <c r="F38" s="13">
        <v>4</v>
      </c>
      <c r="G38" s="13">
        <v>10</v>
      </c>
      <c r="H38" s="13">
        <v>0</v>
      </c>
      <c r="I38" s="15">
        <f t="shared" si="9"/>
        <v>1.5555555555555556</v>
      </c>
      <c r="J38" s="16">
        <f t="shared" si="10"/>
        <v>1.5555555555555556</v>
      </c>
    </row>
    <row r="39" spans="1:10" ht="15.75">
      <c r="A39" s="35" t="s">
        <v>45</v>
      </c>
      <c r="B39" s="11">
        <v>4</v>
      </c>
      <c r="C39" s="12" t="s">
        <v>15</v>
      </c>
      <c r="D39" s="13">
        <v>28</v>
      </c>
      <c r="E39" s="13">
        <v>14</v>
      </c>
      <c r="F39" s="13">
        <v>4</v>
      </c>
      <c r="G39" s="13">
        <v>10</v>
      </c>
      <c r="H39" s="13">
        <v>0</v>
      </c>
      <c r="I39" s="15">
        <f t="shared" si="9"/>
        <v>1.5555555555555556</v>
      </c>
      <c r="J39" s="16">
        <f t="shared" si="10"/>
        <v>1.5555555555555556</v>
      </c>
    </row>
    <row r="40" spans="1:10" ht="15.75">
      <c r="A40" s="10" t="s">
        <v>46</v>
      </c>
      <c r="B40" s="11">
        <v>4</v>
      </c>
      <c r="C40" s="37" t="s">
        <v>13</v>
      </c>
      <c r="D40" s="38">
        <v>35</v>
      </c>
      <c r="E40" s="39">
        <v>14</v>
      </c>
      <c r="F40" s="13">
        <v>7</v>
      </c>
      <c r="G40" s="13">
        <v>14</v>
      </c>
      <c r="H40" s="13">
        <v>0</v>
      </c>
      <c r="I40" s="41">
        <f t="shared" si="9"/>
        <v>1.5555555555555556</v>
      </c>
      <c r="J40" s="41">
        <f t="shared" si="10"/>
        <v>2.3333333333333335</v>
      </c>
    </row>
    <row r="41" spans="1:10" ht="15.75">
      <c r="A41" s="10" t="s">
        <v>47</v>
      </c>
      <c r="B41" s="11">
        <v>3</v>
      </c>
      <c r="C41" s="37" t="s">
        <v>13</v>
      </c>
      <c r="D41" s="38">
        <v>28</v>
      </c>
      <c r="E41" s="39">
        <v>14</v>
      </c>
      <c r="F41" s="13">
        <v>4</v>
      </c>
      <c r="G41" s="28">
        <v>10</v>
      </c>
      <c r="H41" s="13">
        <v>0</v>
      </c>
      <c r="I41" s="15">
        <f t="shared" si="9"/>
        <v>1.5555555555555556</v>
      </c>
      <c r="J41" s="16">
        <f t="shared" si="10"/>
        <v>1.5555555555555556</v>
      </c>
    </row>
    <row r="42" spans="1:10" ht="15.75">
      <c r="A42" s="10" t="s">
        <v>48</v>
      </c>
      <c r="B42" s="11">
        <v>3</v>
      </c>
      <c r="C42" s="37" t="s">
        <v>13</v>
      </c>
      <c r="D42" s="38">
        <f>E42+F42+G42</f>
        <v>28</v>
      </c>
      <c r="E42" s="39">
        <v>14</v>
      </c>
      <c r="F42" s="13">
        <v>4</v>
      </c>
      <c r="G42" s="13">
        <v>10</v>
      </c>
      <c r="H42" s="13">
        <v>0</v>
      </c>
      <c r="I42" s="15">
        <f t="shared" si="9"/>
        <v>1.5555555555555556</v>
      </c>
      <c r="J42" s="16">
        <f t="shared" si="10"/>
        <v>1.5555555555555556</v>
      </c>
    </row>
    <row r="43" spans="1:10" ht="15.75">
      <c r="A43" s="20" t="s">
        <v>22</v>
      </c>
      <c r="B43" s="21">
        <f>SUM(B37:B42)</f>
        <v>20</v>
      </c>
      <c r="C43" s="22">
        <f>COUNTIF(C37:C42,"e")</f>
        <v>3</v>
      </c>
      <c r="D43" s="42">
        <f aca="true" t="shared" si="11" ref="D43:J43">SUM(D37:D42)</f>
        <v>168</v>
      </c>
      <c r="E43" s="23">
        <f t="shared" si="11"/>
        <v>70</v>
      </c>
      <c r="F43" s="23">
        <f t="shared" si="11"/>
        <v>23</v>
      </c>
      <c r="G43" s="23">
        <f t="shared" si="11"/>
        <v>75</v>
      </c>
      <c r="H43" s="23">
        <f t="shared" si="11"/>
        <v>0</v>
      </c>
      <c r="I43" s="24">
        <f t="shared" si="11"/>
        <v>7.777777777777778</v>
      </c>
      <c r="J43" s="21">
        <f t="shared" si="11"/>
        <v>10.88888888888889</v>
      </c>
    </row>
    <row r="44" spans="1:10" ht="15.75">
      <c r="A44" s="43" t="s">
        <v>49</v>
      </c>
      <c r="B44" s="44">
        <f aca="true" t="shared" si="12" ref="B44:H44">B14+B25+B35+B43</f>
        <v>96</v>
      </c>
      <c r="C44" s="45">
        <f t="shared" si="12"/>
        <v>10</v>
      </c>
      <c r="D44" s="46">
        <f t="shared" si="12"/>
        <v>727</v>
      </c>
      <c r="E44" s="46">
        <f t="shared" si="12"/>
        <v>342</v>
      </c>
      <c r="F44" s="46">
        <f t="shared" si="12"/>
        <v>95</v>
      </c>
      <c r="G44" s="46">
        <f t="shared" si="12"/>
        <v>290</v>
      </c>
      <c r="H44" s="46">
        <f t="shared" si="12"/>
        <v>0</v>
      </c>
      <c r="I44" s="47"/>
      <c r="J44" s="47"/>
    </row>
    <row r="45" spans="1:10" ht="15.75">
      <c r="A45" s="48" t="s">
        <v>50</v>
      </c>
      <c r="B45" s="49"/>
      <c r="C45" s="50"/>
      <c r="D45" s="51"/>
      <c r="E45" s="52">
        <f>(E44/D44)*100</f>
        <v>47.04264099037139</v>
      </c>
      <c r="F45" s="52">
        <f>(F44/D44)*100</f>
        <v>13.067400275103164</v>
      </c>
      <c r="G45" s="52">
        <f>(G44/D44)*100</f>
        <v>39.88995873452545</v>
      </c>
      <c r="H45" s="52">
        <f>(H44/D44)*100</f>
        <v>0</v>
      </c>
      <c r="I45" s="53"/>
      <c r="J45" s="53"/>
    </row>
    <row r="46" spans="1:10" ht="13.5">
      <c r="A46" s="54"/>
      <c r="B46" s="55"/>
      <c r="C46" s="56"/>
      <c r="D46" s="56"/>
      <c r="E46" s="56"/>
      <c r="F46" s="57"/>
      <c r="G46" s="58"/>
      <c r="H46" s="59"/>
      <c r="I46" s="116"/>
      <c r="J46" s="116"/>
    </row>
    <row r="47" spans="1:10" ht="13.5">
      <c r="A47" s="61"/>
      <c r="B47" s="55"/>
      <c r="C47" s="56"/>
      <c r="D47" s="56"/>
      <c r="E47" s="56"/>
      <c r="F47" s="57"/>
      <c r="G47" s="58"/>
      <c r="H47" s="59"/>
      <c r="I47" s="60"/>
      <c r="J47" s="62"/>
    </row>
    <row r="48" spans="1:10" ht="15.75">
      <c r="A48" s="117" t="s">
        <v>51</v>
      </c>
      <c r="B48" s="118"/>
      <c r="C48" s="119"/>
      <c r="D48" s="119"/>
      <c r="E48" s="119"/>
      <c r="F48" s="119"/>
      <c r="G48" s="119"/>
      <c r="H48" s="119"/>
      <c r="I48" s="119"/>
      <c r="J48" s="120"/>
    </row>
    <row r="49" spans="1:10" ht="15.75">
      <c r="A49" s="10" t="s">
        <v>52</v>
      </c>
      <c r="B49" s="11">
        <v>2</v>
      </c>
      <c r="C49" s="12" t="s">
        <v>13</v>
      </c>
      <c r="D49" s="38">
        <v>28</v>
      </c>
      <c r="E49" s="13">
        <v>14</v>
      </c>
      <c r="F49" s="13">
        <v>4</v>
      </c>
      <c r="G49" s="28">
        <v>10</v>
      </c>
      <c r="H49" s="13">
        <v>0</v>
      </c>
      <c r="I49" s="41">
        <f>E49/9</f>
        <v>1.5555555555555556</v>
      </c>
      <c r="J49" s="41">
        <f>(F49+G49+H49)/9</f>
        <v>1.5555555555555556</v>
      </c>
    </row>
    <row r="50" spans="1:10" ht="15.75">
      <c r="A50" s="10" t="s">
        <v>53</v>
      </c>
      <c r="B50" s="11">
        <v>5</v>
      </c>
      <c r="C50" s="63" t="s">
        <v>15</v>
      </c>
      <c r="D50" s="64">
        <f>E50+F50+G50</f>
        <v>28</v>
      </c>
      <c r="E50" s="64">
        <v>14</v>
      </c>
      <c r="F50" s="64">
        <v>4</v>
      </c>
      <c r="G50" s="65">
        <v>10</v>
      </c>
      <c r="H50" s="13">
        <v>0</v>
      </c>
      <c r="I50" s="41">
        <f aca="true" t="shared" si="13" ref="I50:I56">E50/9</f>
        <v>1.5555555555555556</v>
      </c>
      <c r="J50" s="41">
        <f aca="true" t="shared" si="14" ref="J50:J56">(F50+G50+H50)/9</f>
        <v>1.5555555555555556</v>
      </c>
    </row>
    <row r="51" spans="1:10" ht="15.75">
      <c r="A51" s="10" t="s">
        <v>54</v>
      </c>
      <c r="B51" s="11">
        <v>4</v>
      </c>
      <c r="C51" s="37" t="s">
        <v>13</v>
      </c>
      <c r="D51" s="38">
        <v>28</v>
      </c>
      <c r="E51" s="39">
        <v>14</v>
      </c>
      <c r="F51" s="13">
        <v>4</v>
      </c>
      <c r="G51" s="13">
        <v>10</v>
      </c>
      <c r="H51" s="13">
        <v>0</v>
      </c>
      <c r="I51" s="41">
        <f t="shared" si="13"/>
        <v>1.5555555555555556</v>
      </c>
      <c r="J51" s="41">
        <f t="shared" si="14"/>
        <v>1.5555555555555556</v>
      </c>
    </row>
    <row r="52" spans="1:10" ht="15.75">
      <c r="A52" s="10" t="s">
        <v>55</v>
      </c>
      <c r="B52" s="11">
        <v>4</v>
      </c>
      <c r="C52" s="37" t="s">
        <v>13</v>
      </c>
      <c r="D52" s="38">
        <v>28</v>
      </c>
      <c r="E52" s="39">
        <v>14</v>
      </c>
      <c r="F52" s="13">
        <v>4</v>
      </c>
      <c r="G52" s="13">
        <v>10</v>
      </c>
      <c r="H52" s="13">
        <v>0</v>
      </c>
      <c r="I52" s="41">
        <f t="shared" si="13"/>
        <v>1.5555555555555556</v>
      </c>
      <c r="J52" s="41">
        <f t="shared" si="14"/>
        <v>1.5555555555555556</v>
      </c>
    </row>
    <row r="53" spans="1:10" ht="15.75">
      <c r="A53" s="10" t="s">
        <v>56</v>
      </c>
      <c r="B53" s="11">
        <v>2</v>
      </c>
      <c r="C53" s="12" t="s">
        <v>13</v>
      </c>
      <c r="D53" s="13">
        <v>14</v>
      </c>
      <c r="E53" s="13">
        <v>7</v>
      </c>
      <c r="F53" s="13">
        <v>0</v>
      </c>
      <c r="G53" s="28">
        <v>7</v>
      </c>
      <c r="H53" s="13">
        <v>0</v>
      </c>
      <c r="I53" s="41">
        <f t="shared" si="13"/>
        <v>0.7777777777777778</v>
      </c>
      <c r="J53" s="41">
        <f t="shared" si="14"/>
        <v>0.7777777777777778</v>
      </c>
    </row>
    <row r="54" spans="1:10" ht="15.75">
      <c r="A54" s="10" t="s">
        <v>57</v>
      </c>
      <c r="B54" s="11">
        <v>2</v>
      </c>
      <c r="C54" s="12" t="s">
        <v>13</v>
      </c>
      <c r="D54" s="13">
        <v>14</v>
      </c>
      <c r="E54" s="13">
        <v>7</v>
      </c>
      <c r="F54" s="13">
        <v>0</v>
      </c>
      <c r="G54" s="28">
        <v>7</v>
      </c>
      <c r="H54" s="13">
        <v>0</v>
      </c>
      <c r="I54" s="41">
        <f t="shared" si="13"/>
        <v>0.7777777777777778</v>
      </c>
      <c r="J54" s="41">
        <f t="shared" si="14"/>
        <v>0.7777777777777778</v>
      </c>
    </row>
    <row r="55" spans="1:10" ht="15.75">
      <c r="A55" s="10" t="s">
        <v>58</v>
      </c>
      <c r="B55" s="11">
        <v>3</v>
      </c>
      <c r="C55" s="12" t="s">
        <v>15</v>
      </c>
      <c r="D55" s="38">
        <v>14</v>
      </c>
      <c r="E55" s="13">
        <v>7</v>
      </c>
      <c r="F55" s="13">
        <v>0</v>
      </c>
      <c r="G55" s="28">
        <v>7</v>
      </c>
      <c r="H55" s="13">
        <v>0</v>
      </c>
      <c r="I55" s="41">
        <f t="shared" si="13"/>
        <v>0.7777777777777778</v>
      </c>
      <c r="J55" s="41">
        <f t="shared" si="14"/>
        <v>0.7777777777777778</v>
      </c>
    </row>
    <row r="56" spans="1:10" ht="15.75">
      <c r="A56" s="10" t="s">
        <v>59</v>
      </c>
      <c r="B56" s="11">
        <v>4</v>
      </c>
      <c r="C56" s="12" t="s">
        <v>15</v>
      </c>
      <c r="D56" s="38">
        <f>E56+F56+G56</f>
        <v>28</v>
      </c>
      <c r="E56" s="13">
        <v>14</v>
      </c>
      <c r="F56" s="13">
        <v>4</v>
      </c>
      <c r="G56" s="13">
        <v>10</v>
      </c>
      <c r="H56" s="13">
        <v>0</v>
      </c>
      <c r="I56" s="41">
        <f t="shared" si="13"/>
        <v>1.5555555555555556</v>
      </c>
      <c r="J56" s="41">
        <f t="shared" si="14"/>
        <v>1.5555555555555556</v>
      </c>
    </row>
    <row r="57" spans="1:10" ht="15.75">
      <c r="A57" s="20" t="s">
        <v>22</v>
      </c>
      <c r="B57" s="21">
        <f>SUM(B49:B56)</f>
        <v>26</v>
      </c>
      <c r="C57" s="22">
        <f>COUNTIF(C49:C56,"e")</f>
        <v>3</v>
      </c>
      <c r="D57" s="23">
        <f aca="true" t="shared" si="15" ref="D57:J57">SUM(D49:D56)</f>
        <v>182</v>
      </c>
      <c r="E57" s="23">
        <f t="shared" si="15"/>
        <v>91</v>
      </c>
      <c r="F57" s="23">
        <f t="shared" si="15"/>
        <v>20</v>
      </c>
      <c r="G57" s="23">
        <f t="shared" si="15"/>
        <v>71</v>
      </c>
      <c r="H57" s="23">
        <f t="shared" si="15"/>
        <v>0</v>
      </c>
      <c r="I57" s="23">
        <f t="shared" si="15"/>
        <v>10.11111111111111</v>
      </c>
      <c r="J57" s="24">
        <f t="shared" si="15"/>
        <v>10.11111111111111</v>
      </c>
    </row>
    <row r="58" spans="1:10" ht="15.75">
      <c r="A58" s="117" t="s">
        <v>60</v>
      </c>
      <c r="B58" s="112"/>
      <c r="C58" s="119"/>
      <c r="D58" s="119"/>
      <c r="E58" s="119"/>
      <c r="F58" s="119"/>
      <c r="G58" s="119"/>
      <c r="H58" s="119"/>
      <c r="I58" s="119"/>
      <c r="J58" s="121"/>
    </row>
    <row r="59" spans="1:10" ht="15.75">
      <c r="A59" s="10" t="s">
        <v>61</v>
      </c>
      <c r="B59" s="11">
        <v>5</v>
      </c>
      <c r="C59" s="37" t="s">
        <v>15</v>
      </c>
      <c r="D59" s="38">
        <f>E59+F59+G59</f>
        <v>35</v>
      </c>
      <c r="E59" s="39">
        <v>14</v>
      </c>
      <c r="F59" s="13">
        <v>7</v>
      </c>
      <c r="G59" s="13">
        <v>14</v>
      </c>
      <c r="H59" s="13">
        <v>0</v>
      </c>
      <c r="I59" s="41">
        <f aca="true" t="shared" si="16" ref="I59:I64">E59/9</f>
        <v>1.5555555555555556</v>
      </c>
      <c r="J59" s="41">
        <f aca="true" t="shared" si="17" ref="J59:J64">(F59+G59+H59)/9</f>
        <v>2.3333333333333335</v>
      </c>
    </row>
    <row r="60" spans="1:10" ht="15.75">
      <c r="A60" s="10" t="s">
        <v>62</v>
      </c>
      <c r="B60" s="11">
        <v>4</v>
      </c>
      <c r="C60" s="12" t="s">
        <v>15</v>
      </c>
      <c r="D60" s="38">
        <v>28</v>
      </c>
      <c r="E60" s="13">
        <v>14</v>
      </c>
      <c r="F60" s="13">
        <v>4</v>
      </c>
      <c r="G60" s="28">
        <v>10</v>
      </c>
      <c r="H60" s="13">
        <v>0</v>
      </c>
      <c r="I60" s="41">
        <f t="shared" si="16"/>
        <v>1.5555555555555556</v>
      </c>
      <c r="J60" s="41">
        <f t="shared" si="17"/>
        <v>1.5555555555555556</v>
      </c>
    </row>
    <row r="61" spans="1:10" ht="15.75">
      <c r="A61" s="10" t="s">
        <v>63</v>
      </c>
      <c r="B61" s="11">
        <v>4</v>
      </c>
      <c r="C61" s="37" t="s">
        <v>13</v>
      </c>
      <c r="D61" s="38">
        <f>E61+F61+G61</f>
        <v>28</v>
      </c>
      <c r="E61" s="39">
        <v>14</v>
      </c>
      <c r="F61" s="13">
        <v>4</v>
      </c>
      <c r="G61" s="28">
        <v>10</v>
      </c>
      <c r="H61" s="13">
        <v>0</v>
      </c>
      <c r="I61" s="15">
        <f>E61/9</f>
        <v>1.5555555555555556</v>
      </c>
      <c r="J61" s="16">
        <f>(F61+G61+H61)/9</f>
        <v>1.5555555555555556</v>
      </c>
    </row>
    <row r="62" spans="1:10" ht="15.75">
      <c r="A62" s="18" t="s">
        <v>64</v>
      </c>
      <c r="B62" s="11">
        <v>5</v>
      </c>
      <c r="C62" s="37" t="s">
        <v>13</v>
      </c>
      <c r="D62" s="38">
        <v>35</v>
      </c>
      <c r="E62" s="39">
        <v>14</v>
      </c>
      <c r="F62" s="13">
        <v>7</v>
      </c>
      <c r="G62" s="28">
        <v>14</v>
      </c>
      <c r="H62" s="13">
        <v>0</v>
      </c>
      <c r="I62" s="41">
        <f>E62/9</f>
        <v>1.5555555555555556</v>
      </c>
      <c r="J62" s="41">
        <f>(F62+G62+H62)/9</f>
        <v>2.3333333333333335</v>
      </c>
    </row>
    <row r="63" spans="1:10" ht="15.75">
      <c r="A63" s="19" t="s">
        <v>65</v>
      </c>
      <c r="B63" s="11">
        <v>4</v>
      </c>
      <c r="C63" s="63" t="s">
        <v>13</v>
      </c>
      <c r="D63" s="38">
        <f>E63+F63+G63</f>
        <v>28</v>
      </c>
      <c r="E63" s="13">
        <v>14</v>
      </c>
      <c r="F63" s="13">
        <v>4</v>
      </c>
      <c r="G63" s="28">
        <v>10</v>
      </c>
      <c r="H63" s="13">
        <v>0</v>
      </c>
      <c r="I63" s="41">
        <f t="shared" si="16"/>
        <v>1.5555555555555556</v>
      </c>
      <c r="J63" s="41">
        <f t="shared" si="17"/>
        <v>1.5555555555555556</v>
      </c>
    </row>
    <row r="64" spans="1:10" ht="15.75">
      <c r="A64" s="10" t="s">
        <v>66</v>
      </c>
      <c r="B64" s="11">
        <v>4</v>
      </c>
      <c r="C64" s="12" t="s">
        <v>13</v>
      </c>
      <c r="D64" s="38">
        <f>E64+F64+G64</f>
        <v>28</v>
      </c>
      <c r="E64" s="13">
        <v>14</v>
      </c>
      <c r="F64" s="13">
        <v>4</v>
      </c>
      <c r="G64" s="28">
        <v>10</v>
      </c>
      <c r="H64" s="13">
        <v>0</v>
      </c>
      <c r="I64" s="41">
        <f t="shared" si="16"/>
        <v>1.5555555555555556</v>
      </c>
      <c r="J64" s="41">
        <f t="shared" si="17"/>
        <v>1.5555555555555556</v>
      </c>
    </row>
    <row r="65" spans="1:10" ht="15.75">
      <c r="A65" s="10" t="s">
        <v>67</v>
      </c>
      <c r="B65" s="11">
        <v>2</v>
      </c>
      <c r="C65" s="66" t="s">
        <v>15</v>
      </c>
      <c r="D65" s="38"/>
      <c r="E65" s="13"/>
      <c r="F65" s="13"/>
      <c r="G65" s="28"/>
      <c r="H65" s="13"/>
      <c r="I65" s="13"/>
      <c r="J65" s="13"/>
    </row>
    <row r="66" spans="1:10" ht="15.75">
      <c r="A66" s="20" t="s">
        <v>22</v>
      </c>
      <c r="B66" s="67">
        <f>SUM(B59:B65)</f>
        <v>28</v>
      </c>
      <c r="C66" s="68">
        <f>COUNTIF(C59:C65,"e")</f>
        <v>3</v>
      </c>
      <c r="D66" s="23">
        <f>SUM(D59:D65)</f>
        <v>182</v>
      </c>
      <c r="E66" s="23">
        <f>SUM(E59:E65)</f>
        <v>84</v>
      </c>
      <c r="F66" s="23">
        <f>SUM(F59:F65)</f>
        <v>30</v>
      </c>
      <c r="G66" s="23">
        <f>SUM(G59:G65)</f>
        <v>68</v>
      </c>
      <c r="H66" s="23">
        <f>SUM(H40:H65)</f>
        <v>0</v>
      </c>
      <c r="I66" s="23">
        <f>SUM(I59:I65)</f>
        <v>9.333333333333334</v>
      </c>
      <c r="J66" s="24">
        <f>SUM(J59:J65)</f>
        <v>10.88888888888889</v>
      </c>
    </row>
    <row r="67" spans="1:10" ht="15.75">
      <c r="A67" s="111" t="s">
        <v>68</v>
      </c>
      <c r="B67" s="112"/>
      <c r="C67" s="112"/>
      <c r="D67" s="112"/>
      <c r="E67" s="112"/>
      <c r="F67" s="112"/>
      <c r="G67" s="112"/>
      <c r="H67" s="112"/>
      <c r="I67" s="112"/>
      <c r="J67" s="113"/>
    </row>
    <row r="68" spans="1:10" ht="15.75">
      <c r="A68" s="10" t="s">
        <v>69</v>
      </c>
      <c r="B68" s="11">
        <v>4</v>
      </c>
      <c r="C68" s="12" t="s">
        <v>15</v>
      </c>
      <c r="D68" s="38">
        <f>E68+F68+G68</f>
        <v>28</v>
      </c>
      <c r="E68" s="13">
        <v>14</v>
      </c>
      <c r="F68" s="13">
        <v>4</v>
      </c>
      <c r="G68" s="28">
        <v>10</v>
      </c>
      <c r="H68" s="13">
        <v>0</v>
      </c>
      <c r="I68" s="41">
        <f>E68/9</f>
        <v>1.5555555555555556</v>
      </c>
      <c r="J68" s="41">
        <f>(F68+G68)/9</f>
        <v>1.5555555555555556</v>
      </c>
    </row>
    <row r="69" spans="1:10" ht="15.75">
      <c r="A69" s="10" t="s">
        <v>70</v>
      </c>
      <c r="B69" s="11">
        <v>3</v>
      </c>
      <c r="C69" s="12" t="s">
        <v>13</v>
      </c>
      <c r="D69" s="38">
        <v>28</v>
      </c>
      <c r="E69" s="13">
        <v>14</v>
      </c>
      <c r="F69" s="13">
        <v>4</v>
      </c>
      <c r="G69" s="28">
        <v>10</v>
      </c>
      <c r="H69" s="13">
        <v>0</v>
      </c>
      <c r="I69" s="41">
        <f aca="true" t="shared" si="18" ref="I69:I74">E69/9</f>
        <v>1.5555555555555556</v>
      </c>
      <c r="J69" s="41">
        <f aca="true" t="shared" si="19" ref="J69:J74">(F69+G69)/9</f>
        <v>1.5555555555555556</v>
      </c>
    </row>
    <row r="70" spans="1:10" ht="15.75">
      <c r="A70" s="10" t="s">
        <v>71</v>
      </c>
      <c r="B70" s="11">
        <v>4</v>
      </c>
      <c r="C70" s="12" t="s">
        <v>13</v>
      </c>
      <c r="D70" s="38">
        <f>E70+F70+G70</f>
        <v>28</v>
      </c>
      <c r="E70" s="69">
        <v>14</v>
      </c>
      <c r="F70" s="69">
        <v>4</v>
      </c>
      <c r="G70" s="69">
        <v>10</v>
      </c>
      <c r="H70" s="13">
        <v>0</v>
      </c>
      <c r="I70" s="41">
        <f t="shared" si="18"/>
        <v>1.5555555555555556</v>
      </c>
      <c r="J70" s="41">
        <f t="shared" si="19"/>
        <v>1.5555555555555556</v>
      </c>
    </row>
    <row r="71" spans="1:10" ht="15.75">
      <c r="A71" s="70" t="s">
        <v>72</v>
      </c>
      <c r="B71" s="71">
        <v>4</v>
      </c>
      <c r="C71" s="12" t="s">
        <v>13</v>
      </c>
      <c r="D71" s="38">
        <f>E71+F71+G71</f>
        <v>28</v>
      </c>
      <c r="E71" s="13">
        <v>14</v>
      </c>
      <c r="F71" s="13">
        <v>4</v>
      </c>
      <c r="G71" s="13">
        <v>10</v>
      </c>
      <c r="H71" s="13">
        <v>0</v>
      </c>
      <c r="I71" s="41">
        <f t="shared" si="18"/>
        <v>1.5555555555555556</v>
      </c>
      <c r="J71" s="41">
        <f t="shared" si="19"/>
        <v>1.5555555555555556</v>
      </c>
    </row>
    <row r="72" spans="1:10" ht="15.75">
      <c r="A72" s="70" t="s">
        <v>73</v>
      </c>
      <c r="B72" s="71">
        <v>4</v>
      </c>
      <c r="C72" s="12" t="s">
        <v>13</v>
      </c>
      <c r="D72" s="38">
        <f>E72+F72+G72</f>
        <v>28</v>
      </c>
      <c r="E72" s="13">
        <v>14</v>
      </c>
      <c r="F72" s="13">
        <v>4</v>
      </c>
      <c r="G72" s="13">
        <v>10</v>
      </c>
      <c r="H72" s="13">
        <v>0</v>
      </c>
      <c r="I72" s="41">
        <f t="shared" si="18"/>
        <v>1.5555555555555556</v>
      </c>
      <c r="J72" s="41">
        <f t="shared" si="19"/>
        <v>1.5555555555555556</v>
      </c>
    </row>
    <row r="73" spans="1:10" ht="15.75">
      <c r="A73" s="70" t="s">
        <v>74</v>
      </c>
      <c r="B73" s="71">
        <v>4</v>
      </c>
      <c r="C73" s="12" t="s">
        <v>13</v>
      </c>
      <c r="D73" s="38">
        <f>E73+F73+G73</f>
        <v>28</v>
      </c>
      <c r="E73" s="13">
        <v>14</v>
      </c>
      <c r="F73" s="13">
        <v>4</v>
      </c>
      <c r="G73" s="13">
        <v>10</v>
      </c>
      <c r="H73" s="13">
        <v>0</v>
      </c>
      <c r="I73" s="41">
        <f t="shared" si="18"/>
        <v>1.5555555555555556</v>
      </c>
      <c r="J73" s="41">
        <f t="shared" si="19"/>
        <v>1.5555555555555556</v>
      </c>
    </row>
    <row r="74" spans="1:10" ht="15.75">
      <c r="A74" s="72" t="s">
        <v>75</v>
      </c>
      <c r="B74" s="11">
        <v>1</v>
      </c>
      <c r="C74" s="66" t="s">
        <v>13</v>
      </c>
      <c r="D74" s="73">
        <v>13</v>
      </c>
      <c r="E74" s="64">
        <v>0</v>
      </c>
      <c r="F74" s="64">
        <v>0</v>
      </c>
      <c r="G74" s="64">
        <v>13</v>
      </c>
      <c r="H74" s="13">
        <v>0</v>
      </c>
      <c r="I74" s="41">
        <f t="shared" si="18"/>
        <v>0</v>
      </c>
      <c r="J74" s="41">
        <f t="shared" si="19"/>
        <v>1.4444444444444444</v>
      </c>
    </row>
    <row r="75" spans="1:10" ht="15.75">
      <c r="A75" s="74" t="s">
        <v>22</v>
      </c>
      <c r="B75" s="21">
        <f>SUM(B68:B74)</f>
        <v>24</v>
      </c>
      <c r="C75" s="75">
        <f>COUNTIF(C68:C74,"e")</f>
        <v>1</v>
      </c>
      <c r="D75" s="76">
        <f aca="true" t="shared" si="20" ref="D75:J75">SUM(D68:D74)</f>
        <v>181</v>
      </c>
      <c r="E75" s="76">
        <f t="shared" si="20"/>
        <v>84</v>
      </c>
      <c r="F75" s="76">
        <f t="shared" si="20"/>
        <v>24</v>
      </c>
      <c r="G75" s="76">
        <f t="shared" si="20"/>
        <v>73</v>
      </c>
      <c r="H75" s="76">
        <f t="shared" si="20"/>
        <v>0</v>
      </c>
      <c r="I75" s="76">
        <f t="shared" si="20"/>
        <v>9.333333333333334</v>
      </c>
      <c r="J75" s="76">
        <f t="shared" si="20"/>
        <v>10.777777777777779</v>
      </c>
    </row>
    <row r="76" spans="1:10" ht="15.75">
      <c r="A76" s="77" t="s">
        <v>76</v>
      </c>
      <c r="B76" s="8"/>
      <c r="C76" s="8"/>
      <c r="D76" s="8"/>
      <c r="E76" s="8"/>
      <c r="F76" s="8"/>
      <c r="G76" s="8"/>
      <c r="H76" s="8"/>
      <c r="I76" s="8"/>
      <c r="J76" s="9"/>
    </row>
    <row r="77" spans="1:10" ht="15.75">
      <c r="A77" s="70" t="s">
        <v>77</v>
      </c>
      <c r="B77" s="71">
        <v>4</v>
      </c>
      <c r="C77" s="78" t="s">
        <v>13</v>
      </c>
      <c r="D77" s="38">
        <f aca="true" t="shared" si="21" ref="D77:D82">E77+F77+G77</f>
        <v>28</v>
      </c>
      <c r="E77" s="13">
        <v>14</v>
      </c>
      <c r="F77" s="13">
        <v>4</v>
      </c>
      <c r="G77" s="13">
        <v>10</v>
      </c>
      <c r="H77" s="13">
        <v>0</v>
      </c>
      <c r="I77" s="41">
        <f aca="true" t="shared" si="22" ref="I77:I83">E77/9</f>
        <v>1.5555555555555556</v>
      </c>
      <c r="J77" s="41">
        <f aca="true" t="shared" si="23" ref="J77:J83">(F77+G77+H77)/9</f>
        <v>1.5555555555555556</v>
      </c>
    </row>
    <row r="78" spans="1:10" ht="15.75">
      <c r="A78" s="10" t="s">
        <v>78</v>
      </c>
      <c r="B78" s="11">
        <v>2</v>
      </c>
      <c r="C78" s="12" t="s">
        <v>13</v>
      </c>
      <c r="D78" s="38">
        <v>14</v>
      </c>
      <c r="E78" s="13">
        <v>7</v>
      </c>
      <c r="F78" s="13">
        <v>0</v>
      </c>
      <c r="G78" s="28">
        <v>7</v>
      </c>
      <c r="H78" s="13">
        <v>0</v>
      </c>
      <c r="I78" s="41">
        <f>E78/9</f>
        <v>0.7777777777777778</v>
      </c>
      <c r="J78" s="41">
        <f>(F78+G78+H78)/9</f>
        <v>0.7777777777777778</v>
      </c>
    </row>
    <row r="79" spans="1:10" ht="15.75">
      <c r="A79" s="10" t="s">
        <v>79</v>
      </c>
      <c r="B79" s="11">
        <v>3</v>
      </c>
      <c r="C79" s="12" t="s">
        <v>15</v>
      </c>
      <c r="D79" s="38">
        <f t="shared" si="21"/>
        <v>28</v>
      </c>
      <c r="E79" s="13">
        <v>14</v>
      </c>
      <c r="F79" s="13">
        <v>4</v>
      </c>
      <c r="G79" s="28">
        <v>10</v>
      </c>
      <c r="H79" s="13">
        <v>0</v>
      </c>
      <c r="I79" s="41">
        <f t="shared" si="22"/>
        <v>1.5555555555555556</v>
      </c>
      <c r="J79" s="41">
        <f t="shared" si="23"/>
        <v>1.5555555555555556</v>
      </c>
    </row>
    <row r="80" spans="1:10" ht="15.75">
      <c r="A80" s="79" t="s">
        <v>80</v>
      </c>
      <c r="B80" s="80">
        <v>5</v>
      </c>
      <c r="C80" s="69" t="s">
        <v>13</v>
      </c>
      <c r="D80" s="38">
        <f t="shared" si="21"/>
        <v>28</v>
      </c>
      <c r="E80" s="13">
        <v>14</v>
      </c>
      <c r="F80" s="13">
        <v>4</v>
      </c>
      <c r="G80" s="28">
        <v>10</v>
      </c>
      <c r="H80" s="13">
        <v>0</v>
      </c>
      <c r="I80" s="41">
        <f t="shared" si="22"/>
        <v>1.5555555555555556</v>
      </c>
      <c r="J80" s="41">
        <f t="shared" si="23"/>
        <v>1.5555555555555556</v>
      </c>
    </row>
    <row r="81" spans="1:10" ht="15.75">
      <c r="A81" s="81" t="s">
        <v>81</v>
      </c>
      <c r="B81" s="80">
        <v>5</v>
      </c>
      <c r="C81" s="69" t="s">
        <v>13</v>
      </c>
      <c r="D81" s="38">
        <f t="shared" si="21"/>
        <v>28</v>
      </c>
      <c r="E81" s="13">
        <v>14</v>
      </c>
      <c r="F81" s="13">
        <v>4</v>
      </c>
      <c r="G81" s="28">
        <v>10</v>
      </c>
      <c r="H81" s="13">
        <v>0</v>
      </c>
      <c r="I81" s="41">
        <f t="shared" si="22"/>
        <v>1.5555555555555556</v>
      </c>
      <c r="J81" s="41">
        <f t="shared" si="23"/>
        <v>1.5555555555555556</v>
      </c>
    </row>
    <row r="82" spans="1:10" ht="15.75">
      <c r="A82" s="81" t="s">
        <v>82</v>
      </c>
      <c r="B82" s="80">
        <v>5</v>
      </c>
      <c r="C82" s="69" t="s">
        <v>13</v>
      </c>
      <c r="D82" s="38">
        <f t="shared" si="21"/>
        <v>28</v>
      </c>
      <c r="E82" s="13">
        <v>14</v>
      </c>
      <c r="F82" s="13">
        <v>4</v>
      </c>
      <c r="G82" s="13">
        <v>10</v>
      </c>
      <c r="H82" s="13">
        <v>0</v>
      </c>
      <c r="I82" s="41">
        <f t="shared" si="22"/>
        <v>1.5555555555555556</v>
      </c>
      <c r="J82" s="41">
        <f t="shared" si="23"/>
        <v>1.5555555555555556</v>
      </c>
    </row>
    <row r="83" spans="1:10" ht="15.75">
      <c r="A83" s="82" t="s">
        <v>83</v>
      </c>
      <c r="B83" s="83">
        <v>2</v>
      </c>
      <c r="C83" s="69" t="s">
        <v>13</v>
      </c>
      <c r="D83" s="38">
        <v>14</v>
      </c>
      <c r="E83" s="13">
        <v>0</v>
      </c>
      <c r="F83" s="13">
        <v>0</v>
      </c>
      <c r="G83" s="13">
        <v>14</v>
      </c>
      <c r="H83" s="13">
        <v>0</v>
      </c>
      <c r="I83" s="41">
        <f t="shared" si="22"/>
        <v>0</v>
      </c>
      <c r="J83" s="41">
        <f t="shared" si="23"/>
        <v>1.5555555555555556</v>
      </c>
    </row>
    <row r="84" spans="1:10" ht="15.75">
      <c r="A84" s="82" t="s">
        <v>84</v>
      </c>
      <c r="B84" s="83">
        <v>10</v>
      </c>
      <c r="C84" s="69" t="s">
        <v>15</v>
      </c>
      <c r="D84" s="38"/>
      <c r="E84" s="13"/>
      <c r="F84" s="13"/>
      <c r="G84" s="13"/>
      <c r="H84" s="84"/>
      <c r="I84" s="13"/>
      <c r="J84" s="13"/>
    </row>
    <row r="85" spans="1:10" ht="15.75">
      <c r="A85" s="85" t="s">
        <v>22</v>
      </c>
      <c r="B85" s="23">
        <f>SUM(B77:B84)</f>
        <v>36</v>
      </c>
      <c r="C85" s="86">
        <f>COUNTIF(C77:C84,"e")</f>
        <v>2</v>
      </c>
      <c r="D85" s="23">
        <f>SUM(D77:D84)</f>
        <v>168</v>
      </c>
      <c r="E85" s="23">
        <f>SUM(E77:E84)</f>
        <v>77</v>
      </c>
      <c r="F85" s="23">
        <f>SUM(F77:F84)</f>
        <v>20</v>
      </c>
      <c r="G85" s="23">
        <f>SUM(G77:G84)</f>
        <v>71</v>
      </c>
      <c r="H85" s="23">
        <f>SUM(H62:H84)</f>
        <v>0</v>
      </c>
      <c r="I85" s="23">
        <f>SUM(I77:I84)</f>
        <v>8.555555555555555</v>
      </c>
      <c r="J85" s="87">
        <f>SUM(J77:J84)</f>
        <v>10.11111111111111</v>
      </c>
    </row>
    <row r="86" spans="1:10" ht="15.75">
      <c r="A86" s="88" t="s">
        <v>85</v>
      </c>
      <c r="B86" s="89">
        <f>B57+B66+B85</f>
        <v>90</v>
      </c>
      <c r="C86" s="90">
        <f>C57+C66+C85</f>
        <v>8</v>
      </c>
      <c r="D86" s="90">
        <f>D57+D66+D85+D75</f>
        <v>713</v>
      </c>
      <c r="E86" s="89">
        <f>E57+E66+E85+E75</f>
        <v>336</v>
      </c>
      <c r="F86" s="89">
        <f>F57+F66+F85+F75</f>
        <v>94</v>
      </c>
      <c r="G86" s="89">
        <f>G57+G66+G85+G75</f>
        <v>283</v>
      </c>
      <c r="H86" s="91">
        <v>0</v>
      </c>
      <c r="I86" s="92"/>
      <c r="J86" s="93"/>
    </row>
    <row r="87" spans="1:10" ht="15.75">
      <c r="A87" s="94" t="s">
        <v>86</v>
      </c>
      <c r="B87" s="95">
        <f>B14+B25+B35+B43+B57+B66+B85+B75</f>
        <v>210</v>
      </c>
      <c r="C87" s="44">
        <f>C14+C25+C35+C43+C57+C66+C85+C75</f>
        <v>19</v>
      </c>
      <c r="D87" s="44">
        <f>D14+D25+D35+D43+D57+D66+D85+D75</f>
        <v>1440</v>
      </c>
      <c r="E87" s="96">
        <f>E14+E25+E35+E43+E57+E66+E85+E75</f>
        <v>678</v>
      </c>
      <c r="F87" s="46">
        <f>F14+F25+F35+F43+F57+F66+F85+F75</f>
        <v>189</v>
      </c>
      <c r="G87" s="46">
        <f>G85+G75+G66+G57+G43+G35+G25+G14</f>
        <v>573</v>
      </c>
      <c r="H87" s="46">
        <f>H14+H25+H35+H43+H57+H66+H85</f>
        <v>0</v>
      </c>
      <c r="I87" s="97"/>
      <c r="J87" s="97"/>
    </row>
    <row r="88" spans="1:10" ht="15.75">
      <c r="A88" s="98" t="s">
        <v>87</v>
      </c>
      <c r="B88" s="49"/>
      <c r="C88" s="92"/>
      <c r="D88" s="92"/>
      <c r="E88" s="99">
        <f>(E87/D87)*100</f>
        <v>47.083333333333336</v>
      </c>
      <c r="F88" s="100">
        <f>(F87/D87)*100</f>
        <v>13.125</v>
      </c>
      <c r="G88" s="52">
        <f>(G87/D87)*100</f>
        <v>39.791666666666664</v>
      </c>
      <c r="H88" s="52">
        <f>(H87/D87)*100</f>
        <v>0</v>
      </c>
      <c r="I88" s="97"/>
      <c r="J88" s="97"/>
    </row>
    <row r="89" spans="2:8" ht="12.75">
      <c r="B89" s="101"/>
      <c r="C89" s="102"/>
      <c r="D89" s="102"/>
      <c r="E89" s="102"/>
      <c r="F89" s="102"/>
      <c r="G89" s="102"/>
      <c r="H89" s="102"/>
    </row>
    <row r="90" spans="1:3" ht="12.75">
      <c r="A90" s="103" t="s">
        <v>88</v>
      </c>
      <c r="C90" s="103" t="s">
        <v>90</v>
      </c>
    </row>
    <row r="91" spans="2:10" ht="15.75">
      <c r="B91" s="104"/>
      <c r="C91" s="105"/>
      <c r="D91" s="106"/>
      <c r="E91" s="93"/>
      <c r="F91" s="93"/>
      <c r="G91" s="107"/>
      <c r="H91" s="93"/>
      <c r="I91" s="93"/>
      <c r="J91" s="93"/>
    </row>
    <row r="94" spans="2:4" ht="12.75">
      <c r="B94" s="108"/>
      <c r="D94" s="108"/>
    </row>
    <row r="99" spans="1:8" ht="12.75">
      <c r="A99" s="109"/>
      <c r="B99" s="101"/>
      <c r="C99" s="102"/>
      <c r="D99" s="102"/>
      <c r="E99" s="102"/>
      <c r="F99" s="102"/>
      <c r="G99" s="102"/>
      <c r="H99" s="102"/>
    </row>
    <row r="100" spans="1:8" ht="12.75">
      <c r="A100" s="109"/>
      <c r="B100" s="101"/>
      <c r="C100" s="102"/>
      <c r="D100" s="102"/>
      <c r="E100" s="102"/>
      <c r="F100" s="102"/>
      <c r="G100" s="102"/>
      <c r="H100" s="102"/>
    </row>
  </sheetData>
  <sheetProtection/>
  <mergeCells count="7">
    <mergeCell ref="A67:J67"/>
    <mergeCell ref="A1:J1"/>
    <mergeCell ref="A2:J2"/>
    <mergeCell ref="A4:J4"/>
    <mergeCell ref="I46:J46"/>
    <mergeCell ref="A48:J48"/>
    <mergeCell ref="A58:J58"/>
  </mergeCells>
  <printOptions/>
  <pageMargins left="0.7" right="0.7" top="0.75" bottom="0.75" header="0.3" footer="0.3"/>
  <pageSetup horizontalDpi="300" verticalDpi="300" orientation="portrait" paperSize="9" scale="57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NAZWA JEDNOSTKI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anna.pecyna</dc:creator>
  <cp:keywords/>
  <dc:description/>
  <cp:lastModifiedBy>marta.czyzykiewicz</cp:lastModifiedBy>
  <dcterms:created xsi:type="dcterms:W3CDTF">2017-05-25T06:52:12Z</dcterms:created>
  <dcterms:modified xsi:type="dcterms:W3CDTF">2018-05-10T06:53:35Z</dcterms:modified>
  <cp:category/>
  <cp:version/>
  <cp:contentType/>
  <cp:contentStatus/>
</cp:coreProperties>
</file>