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-135" windowWidth="19245" windowHeight="12105" activeTab="2"/>
  </bookViews>
  <sheets>
    <sheet name="IPS_stac Ist" sheetId="3" r:id="rId1"/>
    <sheet name="IPS_stac_IIst" sheetId="1" r:id="rId2"/>
    <sheet name="Bloki przedmiotów stacjonarne" sheetId="2" r:id="rId3"/>
    <sheet name="IPS niest 8 sem I st" sheetId="7" r:id="rId4"/>
    <sheet name="IPS niest 4 sem II st" sheetId="8" r:id="rId5"/>
    <sheet name="bloki przedmiotów niestacjonarn" sheetId="9" r:id="rId6"/>
    <sheet name="bloki przed hum stac" sheetId="10" r:id="rId7"/>
    <sheet name="bloki przed hum niest" sheetId="11" r:id="rId8"/>
  </sheets>
  <definedNames>
    <definedName name="_xlnm.Print_Area" localSheetId="5">'bloki przedmiotów niestacjonarn'!$A$1:$J$65</definedName>
    <definedName name="_xlnm.Print_Area" localSheetId="2">'Bloki przedmiotów stacjonarne'!$A$1:$J$63</definedName>
    <definedName name="_xlnm.Print_Area" localSheetId="4">'IPS niest 4 sem II st'!$A$1:$J$46</definedName>
    <definedName name="_xlnm.Print_Area" localSheetId="3">'IPS niest 8 sem I st'!$A$1:$J$91</definedName>
    <definedName name="_xlnm.Print_Area" localSheetId="0">'IPS_stac Ist'!$A$1:$J$91</definedName>
    <definedName name="_xlnm.Print_Area" localSheetId="1">IPS_stac_IIst!$A$1:$J$249</definedName>
  </definedNames>
  <calcPr calcId="125725"/>
</workbook>
</file>

<file path=xl/calcChain.xml><?xml version="1.0" encoding="utf-8"?>
<calcChain xmlns="http://schemas.openxmlformats.org/spreadsheetml/2006/main">
  <c r="J32" i="8"/>
  <c r="I32"/>
  <c r="G32"/>
  <c r="F32"/>
  <c r="E32"/>
  <c r="D32"/>
  <c r="C32"/>
  <c r="B32"/>
  <c r="J67" i="3"/>
  <c r="I67"/>
  <c r="H83"/>
  <c r="G83"/>
  <c r="F83"/>
  <c r="E83"/>
  <c r="C83"/>
  <c r="B83"/>
  <c r="J77"/>
  <c r="I77"/>
  <c r="G21" i="11"/>
  <c r="F21"/>
  <c r="E21"/>
  <c r="D21"/>
  <c r="B21"/>
  <c r="J20"/>
  <c r="I20"/>
  <c r="J19"/>
  <c r="I19"/>
  <c r="J18"/>
  <c r="I18"/>
  <c r="J17"/>
  <c r="I17"/>
  <c r="J16"/>
  <c r="I16"/>
  <c r="J15"/>
  <c r="I15"/>
  <c r="J12"/>
  <c r="I12"/>
  <c r="J11"/>
  <c r="I11"/>
  <c r="J7"/>
  <c r="I7"/>
  <c r="J6"/>
  <c r="J21"/>
  <c r="I6"/>
  <c r="I21"/>
  <c r="I7" i="8"/>
  <c r="J7"/>
  <c r="I8"/>
  <c r="J8"/>
  <c r="I9"/>
  <c r="J9"/>
  <c r="I10"/>
  <c r="J10"/>
  <c r="I11"/>
  <c r="J11"/>
  <c r="I12"/>
  <c r="J12"/>
  <c r="I16"/>
  <c r="J16"/>
  <c r="I17"/>
  <c r="J17"/>
  <c r="I18"/>
  <c r="J18"/>
  <c r="I19"/>
  <c r="J19"/>
  <c r="I35"/>
  <c r="J35"/>
  <c r="I21"/>
  <c r="J21"/>
  <c r="I58" i="7"/>
  <c r="J58"/>
  <c r="I68"/>
  <c r="J68"/>
  <c r="I60"/>
  <c r="J60"/>
  <c r="I61"/>
  <c r="J61"/>
  <c r="I62"/>
  <c r="J62"/>
  <c r="I63"/>
  <c r="J63"/>
  <c r="J49"/>
  <c r="I49"/>
  <c r="D49"/>
  <c r="H85"/>
  <c r="G85"/>
  <c r="F85"/>
  <c r="E85"/>
  <c r="H75"/>
  <c r="G75"/>
  <c r="F75"/>
  <c r="E75"/>
  <c r="C75"/>
  <c r="B75"/>
  <c r="H55"/>
  <c r="G55"/>
  <c r="F55"/>
  <c r="E55"/>
  <c r="C55"/>
  <c r="B55"/>
  <c r="I69"/>
  <c r="J69"/>
  <c r="I70"/>
  <c r="J70"/>
  <c r="I71"/>
  <c r="J71"/>
  <c r="I72"/>
  <c r="J72"/>
  <c r="I73"/>
  <c r="J73"/>
  <c r="I74"/>
  <c r="J74"/>
  <c r="I67"/>
  <c r="J67"/>
  <c r="I79"/>
  <c r="J79"/>
  <c r="B85"/>
  <c r="H32"/>
  <c r="G32"/>
  <c r="F32"/>
  <c r="E32"/>
  <c r="C32"/>
  <c r="B32"/>
  <c r="J29"/>
  <c r="I8"/>
  <c r="J8"/>
  <c r="I41"/>
  <c r="J41"/>
  <c r="I59"/>
  <c r="J59"/>
  <c r="I50"/>
  <c r="J50"/>
  <c r="I51"/>
  <c r="J51"/>
  <c r="I30"/>
  <c r="J30"/>
  <c r="I52"/>
  <c r="J52"/>
  <c r="I53"/>
  <c r="J53"/>
  <c r="I26"/>
  <c r="J26"/>
  <c r="J48"/>
  <c r="I48"/>
  <c r="C22"/>
  <c r="I35"/>
  <c r="J35"/>
  <c r="I36"/>
  <c r="J36"/>
  <c r="I37"/>
  <c r="J37"/>
  <c r="I38"/>
  <c r="J38"/>
  <c r="I39"/>
  <c r="J39"/>
  <c r="I40"/>
  <c r="J40"/>
  <c r="I25"/>
  <c r="J25"/>
  <c r="I78"/>
  <c r="J78"/>
  <c r="I27"/>
  <c r="J27"/>
  <c r="I28"/>
  <c r="J28"/>
  <c r="I19"/>
  <c r="J19"/>
  <c r="I31"/>
  <c r="J31"/>
  <c r="J24"/>
  <c r="I24"/>
  <c r="I16"/>
  <c r="J16"/>
  <c r="I17"/>
  <c r="J17"/>
  <c r="I18"/>
  <c r="J18"/>
  <c r="I54"/>
  <c r="J54"/>
  <c r="J20"/>
  <c r="I21"/>
  <c r="J21"/>
  <c r="J15"/>
  <c r="I15"/>
  <c r="H22"/>
  <c r="G22"/>
  <c r="F22"/>
  <c r="E22"/>
  <c r="B22"/>
  <c r="J9"/>
  <c r="J10"/>
  <c r="J11"/>
  <c r="J12"/>
  <c r="J7"/>
  <c r="J6"/>
  <c r="J5"/>
  <c r="I11"/>
  <c r="I10"/>
  <c r="I9"/>
  <c r="I7"/>
  <c r="I6"/>
  <c r="I5"/>
  <c r="G21" i="10"/>
  <c r="F21"/>
  <c r="E21"/>
  <c r="D21"/>
  <c r="B21"/>
  <c r="J20"/>
  <c r="I20"/>
  <c r="J19"/>
  <c r="I19"/>
  <c r="J18"/>
  <c r="I18"/>
  <c r="J17"/>
  <c r="I17"/>
  <c r="J16"/>
  <c r="I16"/>
  <c r="J15"/>
  <c r="I15"/>
  <c r="J12"/>
  <c r="I12"/>
  <c r="J11"/>
  <c r="I11"/>
  <c r="J7"/>
  <c r="I7"/>
  <c r="J6"/>
  <c r="J21"/>
  <c r="I6"/>
  <c r="I21"/>
  <c r="D31" i="3"/>
  <c r="I31"/>
  <c r="J31"/>
  <c r="I31" i="1"/>
  <c r="J31"/>
  <c r="I57" i="2"/>
  <c r="J57"/>
  <c r="I15" i="8"/>
  <c r="D40"/>
  <c r="B40"/>
  <c r="I25"/>
  <c r="J25"/>
  <c r="I26"/>
  <c r="J26"/>
  <c r="I27"/>
  <c r="J27"/>
  <c r="I34" i="7"/>
  <c r="J34"/>
  <c r="I35" i="1"/>
  <c r="J35"/>
  <c r="I22"/>
  <c r="J22"/>
  <c r="I7"/>
  <c r="J7"/>
  <c r="J20" i="3"/>
  <c r="J30"/>
  <c r="I30"/>
  <c r="J44"/>
  <c r="I44"/>
  <c r="J13"/>
  <c r="I13"/>
  <c r="G60" i="9"/>
  <c r="F60"/>
  <c r="E60"/>
  <c r="B60"/>
  <c r="I59"/>
  <c r="I58"/>
  <c r="I57"/>
  <c r="I56"/>
  <c r="I55"/>
  <c r="I54"/>
  <c r="I53"/>
  <c r="J60"/>
  <c r="I60"/>
  <c r="D60"/>
  <c r="G34"/>
  <c r="F34"/>
  <c r="E34"/>
  <c r="B34"/>
  <c r="I24"/>
  <c r="I23"/>
  <c r="I22"/>
  <c r="I21"/>
  <c r="I20"/>
  <c r="I19"/>
  <c r="I18"/>
  <c r="I17"/>
  <c r="I16"/>
  <c r="I15"/>
  <c r="I12"/>
  <c r="I11"/>
  <c r="I10"/>
  <c r="I9"/>
  <c r="I8"/>
  <c r="I7"/>
  <c r="I6"/>
  <c r="J34"/>
  <c r="I5"/>
  <c r="I34"/>
  <c r="D34"/>
  <c r="J73" i="3"/>
  <c r="B38" i="1"/>
  <c r="C38"/>
  <c r="D38"/>
  <c r="E38"/>
  <c r="F38"/>
  <c r="G38"/>
  <c r="I24"/>
  <c r="J24"/>
  <c r="B27"/>
  <c r="J23" i="3"/>
  <c r="J38"/>
  <c r="B34" i="2"/>
  <c r="B60"/>
  <c r="J59" i="3"/>
  <c r="I24"/>
  <c r="I14"/>
  <c r="J12"/>
  <c r="J24"/>
  <c r="J14"/>
  <c r="C85" i="7"/>
  <c r="J83"/>
  <c r="I83"/>
  <c r="J82"/>
  <c r="I82"/>
  <c r="D82"/>
  <c r="J81"/>
  <c r="I81"/>
  <c r="D81"/>
  <c r="J80"/>
  <c r="I80"/>
  <c r="D80"/>
  <c r="D73"/>
  <c r="D72"/>
  <c r="D71"/>
  <c r="D70"/>
  <c r="D50"/>
  <c r="D53"/>
  <c r="D26"/>
  <c r="D62"/>
  <c r="D63"/>
  <c r="H65"/>
  <c r="G65"/>
  <c r="F65"/>
  <c r="E65"/>
  <c r="C65"/>
  <c r="B65"/>
  <c r="B86"/>
  <c r="J57"/>
  <c r="I57"/>
  <c r="J77"/>
  <c r="I77"/>
  <c r="I85"/>
  <c r="H42"/>
  <c r="G42"/>
  <c r="F42"/>
  <c r="E42"/>
  <c r="C42"/>
  <c r="B42"/>
  <c r="D38"/>
  <c r="D35"/>
  <c r="D31"/>
  <c r="D24"/>
  <c r="C13"/>
  <c r="D54"/>
  <c r="D17"/>
  <c r="D15"/>
  <c r="H13"/>
  <c r="G13"/>
  <c r="F13"/>
  <c r="E13"/>
  <c r="B13"/>
  <c r="I42"/>
  <c r="D10"/>
  <c r="D9"/>
  <c r="D5"/>
  <c r="J38" i="8"/>
  <c r="I38"/>
  <c r="J37"/>
  <c r="I37"/>
  <c r="J36"/>
  <c r="I36"/>
  <c r="J34"/>
  <c r="J40"/>
  <c r="I34"/>
  <c r="D25"/>
  <c r="J31"/>
  <c r="I31"/>
  <c r="J30"/>
  <c r="I30"/>
  <c r="D30"/>
  <c r="J29"/>
  <c r="I29"/>
  <c r="D29"/>
  <c r="J28"/>
  <c r="I28"/>
  <c r="I20"/>
  <c r="I24"/>
  <c r="D28"/>
  <c r="J24"/>
  <c r="J20"/>
  <c r="H22"/>
  <c r="H32"/>
  <c r="H40"/>
  <c r="G22"/>
  <c r="G40"/>
  <c r="F22"/>
  <c r="F40"/>
  <c r="E22"/>
  <c r="E40"/>
  <c r="C22"/>
  <c r="C40"/>
  <c r="B22"/>
  <c r="D19"/>
  <c r="J15"/>
  <c r="H13"/>
  <c r="G13"/>
  <c r="F13"/>
  <c r="E13"/>
  <c r="C13"/>
  <c r="B13"/>
  <c r="D9"/>
  <c r="D13"/>
  <c r="J6"/>
  <c r="I6"/>
  <c r="C16" i="1"/>
  <c r="B16"/>
  <c r="G16"/>
  <c r="F16"/>
  <c r="E16"/>
  <c r="E27"/>
  <c r="G27"/>
  <c r="F27"/>
  <c r="C27"/>
  <c r="J22" i="2"/>
  <c r="I22"/>
  <c r="E60"/>
  <c r="F60"/>
  <c r="G60"/>
  <c r="D23"/>
  <c r="I23"/>
  <c r="J23"/>
  <c r="D24"/>
  <c r="I24"/>
  <c r="J24"/>
  <c r="E34"/>
  <c r="F34"/>
  <c r="G34"/>
  <c r="J59"/>
  <c r="I59"/>
  <c r="J58"/>
  <c r="I58"/>
  <c r="J56"/>
  <c r="I56"/>
  <c r="J55"/>
  <c r="I55"/>
  <c r="J54"/>
  <c r="I54"/>
  <c r="J53"/>
  <c r="I53"/>
  <c r="J52"/>
  <c r="I52"/>
  <c r="I60"/>
  <c r="J49"/>
  <c r="I49"/>
  <c r="J48"/>
  <c r="I48"/>
  <c r="J47"/>
  <c r="I47"/>
  <c r="J46"/>
  <c r="I46"/>
  <c r="J45"/>
  <c r="I45"/>
  <c r="J44"/>
  <c r="I44"/>
  <c r="J43"/>
  <c r="J60"/>
  <c r="I43"/>
  <c r="D60"/>
  <c r="J33"/>
  <c r="I33"/>
  <c r="D33"/>
  <c r="J32"/>
  <c r="I32"/>
  <c r="D32"/>
  <c r="J21"/>
  <c r="I21"/>
  <c r="D21"/>
  <c r="J31"/>
  <c r="I31"/>
  <c r="D31"/>
  <c r="J30"/>
  <c r="I30"/>
  <c r="D30"/>
  <c r="J29"/>
  <c r="I29"/>
  <c r="D29"/>
  <c r="J20"/>
  <c r="I20"/>
  <c r="D20"/>
  <c r="J19"/>
  <c r="I19"/>
  <c r="D19"/>
  <c r="J18"/>
  <c r="I18"/>
  <c r="D18"/>
  <c r="J17"/>
  <c r="I17"/>
  <c r="D17"/>
  <c r="J16"/>
  <c r="I16"/>
  <c r="D16"/>
  <c r="J15"/>
  <c r="I15"/>
  <c r="D15"/>
  <c r="J12"/>
  <c r="I12"/>
  <c r="D12"/>
  <c r="J11"/>
  <c r="I11"/>
  <c r="D11"/>
  <c r="J10"/>
  <c r="I10"/>
  <c r="D10"/>
  <c r="J9"/>
  <c r="I9"/>
  <c r="D9"/>
  <c r="J8"/>
  <c r="I8"/>
  <c r="D8"/>
  <c r="J7"/>
  <c r="I7"/>
  <c r="D7"/>
  <c r="J6"/>
  <c r="I6"/>
  <c r="D6"/>
  <c r="J5"/>
  <c r="J34"/>
  <c r="I5"/>
  <c r="I34"/>
  <c r="D5"/>
  <c r="D34"/>
  <c r="I35" i="3"/>
  <c r="I23"/>
  <c r="I59"/>
  <c r="I68"/>
  <c r="J68"/>
  <c r="D5"/>
  <c r="I5"/>
  <c r="J5"/>
  <c r="D6"/>
  <c r="I6"/>
  <c r="J6"/>
  <c r="J7"/>
  <c r="J8"/>
  <c r="J9"/>
  <c r="J10"/>
  <c r="J11"/>
  <c r="D7"/>
  <c r="I7"/>
  <c r="I8"/>
  <c r="I9"/>
  <c r="I10"/>
  <c r="I11"/>
  <c r="I12"/>
  <c r="I15"/>
  <c r="B15"/>
  <c r="C15"/>
  <c r="C27"/>
  <c r="C39"/>
  <c r="C51"/>
  <c r="E15"/>
  <c r="F15"/>
  <c r="F27"/>
  <c r="F39"/>
  <c r="F51"/>
  <c r="F64"/>
  <c r="F75"/>
  <c r="G15"/>
  <c r="H15"/>
  <c r="H27"/>
  <c r="H39"/>
  <c r="H51"/>
  <c r="H64"/>
  <c r="H75"/>
  <c r="D17"/>
  <c r="I17"/>
  <c r="J17"/>
  <c r="D22"/>
  <c r="D33"/>
  <c r="D39"/>
  <c r="D51"/>
  <c r="I18"/>
  <c r="J18"/>
  <c r="J19"/>
  <c r="I20"/>
  <c r="I21"/>
  <c r="J21"/>
  <c r="I22"/>
  <c r="J22"/>
  <c r="I26"/>
  <c r="J26"/>
  <c r="I49"/>
  <c r="J49"/>
  <c r="I25"/>
  <c r="J25"/>
  <c r="B27"/>
  <c r="B39"/>
  <c r="B51"/>
  <c r="E27"/>
  <c r="E39"/>
  <c r="E51"/>
  <c r="E64"/>
  <c r="E75"/>
  <c r="G27"/>
  <c r="G39"/>
  <c r="G51"/>
  <c r="G64"/>
  <c r="G75"/>
  <c r="I29"/>
  <c r="J29"/>
  <c r="J32"/>
  <c r="J33"/>
  <c r="J34"/>
  <c r="J37"/>
  <c r="I32"/>
  <c r="I33"/>
  <c r="I36"/>
  <c r="J36"/>
  <c r="I34"/>
  <c r="I37"/>
  <c r="I38"/>
  <c r="I41"/>
  <c r="J41"/>
  <c r="J42"/>
  <c r="J43"/>
  <c r="J45"/>
  <c r="J46"/>
  <c r="J47"/>
  <c r="J48"/>
  <c r="J50"/>
  <c r="I42"/>
  <c r="I43"/>
  <c r="I45"/>
  <c r="I47"/>
  <c r="I50"/>
  <c r="I56"/>
  <c r="J56"/>
  <c r="J57"/>
  <c r="J58"/>
  <c r="J60"/>
  <c r="J61"/>
  <c r="J62"/>
  <c r="J63"/>
  <c r="I57"/>
  <c r="I48"/>
  <c r="I58"/>
  <c r="I60"/>
  <c r="I61"/>
  <c r="I62"/>
  <c r="I63"/>
  <c r="B64"/>
  <c r="C64"/>
  <c r="D64"/>
  <c r="I66"/>
  <c r="I69"/>
  <c r="I70"/>
  <c r="I71"/>
  <c r="I72"/>
  <c r="I74"/>
  <c r="J66"/>
  <c r="I46"/>
  <c r="D69"/>
  <c r="D70"/>
  <c r="D71"/>
  <c r="D72"/>
  <c r="J69"/>
  <c r="J70"/>
  <c r="J71"/>
  <c r="J72"/>
  <c r="J74"/>
  <c r="B75"/>
  <c r="C75"/>
  <c r="D78"/>
  <c r="D79"/>
  <c r="D80"/>
  <c r="D81"/>
  <c r="I78"/>
  <c r="J78"/>
  <c r="J79"/>
  <c r="J80"/>
  <c r="J81"/>
  <c r="J82"/>
  <c r="I79"/>
  <c r="I80"/>
  <c r="I81"/>
  <c r="I82"/>
  <c r="E85"/>
  <c r="I6" i="1"/>
  <c r="I8"/>
  <c r="I34"/>
  <c r="I9"/>
  <c r="I10"/>
  <c r="I11"/>
  <c r="I12"/>
  <c r="I13"/>
  <c r="I14"/>
  <c r="I15"/>
  <c r="J6"/>
  <c r="J8"/>
  <c r="J34"/>
  <c r="J9"/>
  <c r="J10"/>
  <c r="J11"/>
  <c r="J12"/>
  <c r="J13"/>
  <c r="J14"/>
  <c r="J15"/>
  <c r="I21"/>
  <c r="J21"/>
  <c r="D10"/>
  <c r="D16"/>
  <c r="H16"/>
  <c r="D18"/>
  <c r="D27"/>
  <c r="I18"/>
  <c r="I19"/>
  <c r="I20"/>
  <c r="I32"/>
  <c r="I23"/>
  <c r="I25"/>
  <c r="I26"/>
  <c r="J18"/>
  <c r="J19"/>
  <c r="J20"/>
  <c r="J32"/>
  <c r="J23"/>
  <c r="J25"/>
  <c r="J26"/>
  <c r="H27"/>
  <c r="I33"/>
  <c r="I29"/>
  <c r="I30"/>
  <c r="I36"/>
  <c r="J33"/>
  <c r="J29"/>
  <c r="J30"/>
  <c r="J36"/>
  <c r="I27" i="3"/>
  <c r="F85"/>
  <c r="I22" i="8"/>
  <c r="D22"/>
  <c r="I65" i="7"/>
  <c r="H52" i="3"/>
  <c r="G39" i="1"/>
  <c r="I16"/>
  <c r="B85" i="3"/>
  <c r="I51"/>
  <c r="B86"/>
  <c r="D27"/>
  <c r="I75"/>
  <c r="H86"/>
  <c r="J51"/>
  <c r="F52"/>
  <c r="J13" i="8"/>
  <c r="J22"/>
  <c r="I13" i="7"/>
  <c r="J42"/>
  <c r="G86" i="3"/>
  <c r="H38" i="1"/>
  <c r="J13" i="7"/>
  <c r="F39" i="1"/>
  <c r="I40" i="8"/>
  <c r="I13"/>
  <c r="J38" i="1"/>
  <c r="J16"/>
  <c r="H39"/>
  <c r="E39"/>
  <c r="C39"/>
  <c r="I38"/>
  <c r="J27" i="3"/>
  <c r="I64"/>
  <c r="C52"/>
  <c r="J64"/>
  <c r="D41" i="8"/>
  <c r="H42"/>
  <c r="H41"/>
  <c r="B41"/>
  <c r="E41"/>
  <c r="G41"/>
  <c r="G42"/>
  <c r="E42"/>
  <c r="C41"/>
  <c r="F41"/>
  <c r="B39" i="1"/>
  <c r="J83" i="3"/>
  <c r="D83"/>
  <c r="I83"/>
  <c r="J75"/>
  <c r="H85"/>
  <c r="G52"/>
  <c r="D75"/>
  <c r="I39"/>
  <c r="J39"/>
  <c r="B52"/>
  <c r="F86"/>
  <c r="E52"/>
  <c r="J15"/>
  <c r="D15"/>
  <c r="F42" i="8"/>
  <c r="J65" i="7"/>
  <c r="J85"/>
  <c r="D22"/>
  <c r="D42"/>
  <c r="D65"/>
  <c r="D13"/>
  <c r="D32"/>
  <c r="D75"/>
  <c r="D85"/>
  <c r="D55"/>
  <c r="J55"/>
  <c r="J32"/>
  <c r="I55"/>
  <c r="I75"/>
  <c r="J75"/>
  <c r="F86"/>
  <c r="E86"/>
  <c r="G86"/>
  <c r="I32"/>
  <c r="J22"/>
  <c r="C86"/>
  <c r="I22"/>
  <c r="D85" i="3"/>
  <c r="D52"/>
  <c r="E53"/>
  <c r="E86"/>
  <c r="G85"/>
  <c r="G53"/>
  <c r="H53"/>
  <c r="F53"/>
  <c r="D86"/>
  <c r="G87"/>
  <c r="C86"/>
  <c r="C85"/>
  <c r="J27" i="1"/>
  <c r="D39"/>
  <c r="G40"/>
  <c r="I27"/>
  <c r="E40"/>
  <c r="H40"/>
  <c r="H87" i="3"/>
  <c r="D86" i="7"/>
  <c r="E87" i="3"/>
  <c r="F87"/>
  <c r="F40" i="1"/>
  <c r="B43" i="7"/>
  <c r="B87"/>
  <c r="C87"/>
  <c r="C43"/>
  <c r="D87"/>
  <c r="D43"/>
  <c r="E43"/>
  <c r="E87"/>
  <c r="F87"/>
  <c r="F43"/>
  <c r="F44"/>
  <c r="G43"/>
  <c r="G44"/>
  <c r="G87"/>
  <c r="H87"/>
  <c r="H43"/>
  <c r="H44"/>
  <c r="E44"/>
  <c r="G88"/>
  <c r="F88"/>
  <c r="H88"/>
  <c r="E88"/>
</calcChain>
</file>

<file path=xl/sharedStrings.xml><?xml version="1.0" encoding="utf-8"?>
<sst xmlns="http://schemas.openxmlformats.org/spreadsheetml/2006/main" count="765" uniqueCount="214">
  <si>
    <t>Udział procentowy [%]</t>
  </si>
  <si>
    <t>Ogółem godzin w semestrach 1 - 3</t>
  </si>
  <si>
    <t xml:space="preserve">Σ   </t>
  </si>
  <si>
    <t>e</t>
  </si>
  <si>
    <t xml:space="preserve"> Praca dyplomowa i egzamin dyplomowy</t>
  </si>
  <si>
    <t>z</t>
  </si>
  <si>
    <t>Seminarium dyplomowe 2</t>
  </si>
  <si>
    <t>Przemiot specjalistyczny do wyboru 2 - blok b</t>
  </si>
  <si>
    <t>Przemiot specjalistyczny do wyboru 1 -blok a</t>
  </si>
  <si>
    <t xml:space="preserve">Narzędzia decyzyjne w inżynierii żywności </t>
  </si>
  <si>
    <t xml:space="preserve">Zagrożenia w produkcji żywności </t>
  </si>
  <si>
    <t>SEMESTR III</t>
  </si>
  <si>
    <t>Seminarium dyplomowe 1</t>
  </si>
  <si>
    <t xml:space="preserve">Inżynieria gastronomiczna i utrwalanie żywności </t>
  </si>
  <si>
    <t>Język obcy 2</t>
  </si>
  <si>
    <t>SEMESTR II</t>
  </si>
  <si>
    <t xml:space="preserve">Przechowalnictwo chłodnicze </t>
  </si>
  <si>
    <t xml:space="preserve">Komputerowe wspomaganie obliczeń inżynierskich </t>
  </si>
  <si>
    <t xml:space="preserve">Zanieczyszczenia żywności </t>
  </si>
  <si>
    <t xml:space="preserve">Technika ekstruzji </t>
  </si>
  <si>
    <t xml:space="preserve">Inżynieria produkcji pasz </t>
  </si>
  <si>
    <t xml:space="preserve">Systemy sterowania procesami </t>
  </si>
  <si>
    <t xml:space="preserve">Statystyka i doświadczalnictwo </t>
  </si>
  <si>
    <t>Język obcy 1</t>
  </si>
  <si>
    <t xml:space="preserve">SEMESTR I 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</si>
  <si>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</si>
  <si>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</si>
  <si>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</si>
  <si>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</si>
  <si>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</si>
  <si>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</si>
  <si>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</si>
  <si>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</si>
  <si>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</si>
  <si>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</si>
  <si>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WYDZIAŁ INŻYNIERII PRODUKCJI</t>
  </si>
  <si>
    <t>Udział procentowy w całości godzin</t>
  </si>
  <si>
    <t>Ogółem godzin w semestrach 1-7</t>
  </si>
  <si>
    <t>Ogółem godzin w semestrach 5-7</t>
  </si>
  <si>
    <t>Praca dyplomowa i egzamin dyplomowy</t>
  </si>
  <si>
    <t>Przedmiot do wyboru 3 - blok c</t>
  </si>
  <si>
    <t>Przedmiot do wyboru 2 - blok c</t>
  </si>
  <si>
    <t>Przedmiot do wyboru 1 - blok c</t>
  </si>
  <si>
    <t>SEMESTR VII</t>
  </si>
  <si>
    <t>Praktyki zawodowe 4 tygodnie</t>
  </si>
  <si>
    <t>Przedmiot do wyboru 4 - blok b</t>
  </si>
  <si>
    <t>Przedmiot do wyboru 3 - blok b</t>
  </si>
  <si>
    <t>Przedmiot do wyboru 2 - blok b</t>
  </si>
  <si>
    <t>Przedmiot do wyboru 1 - blok b</t>
  </si>
  <si>
    <t xml:space="preserve">Zagospodarowanie produktów ubocznych </t>
  </si>
  <si>
    <t>SEMESTR VI</t>
  </si>
  <si>
    <t>przedmiot do wyboru 2 - blok a</t>
  </si>
  <si>
    <t>przedmiot do wyboru 1 - blok a</t>
  </si>
  <si>
    <t xml:space="preserve">Inżynieria przetwórstwa owoców i warzyw </t>
  </si>
  <si>
    <t>SEMESTR V</t>
  </si>
  <si>
    <t>Ogółem godzin w semestrach 1 - 4</t>
  </si>
  <si>
    <t>Modelowanie procesów cieplnych i przepływowych</t>
  </si>
  <si>
    <t xml:space="preserve">Inżynieria przetwórstwa surowców mięsnych </t>
  </si>
  <si>
    <t>Przetwórstwo nasion roślin alternatywnych</t>
  </si>
  <si>
    <t xml:space="preserve">Inżynieria piekarnictwa </t>
  </si>
  <si>
    <t>Język obcy 4</t>
  </si>
  <si>
    <t>SEMESTR IV</t>
  </si>
  <si>
    <t>Język obcy 3</t>
  </si>
  <si>
    <t>Podstawy konstrukcji maszyn</t>
  </si>
  <si>
    <t>Termodynamika</t>
  </si>
  <si>
    <t xml:space="preserve">Chemia żywności </t>
  </si>
  <si>
    <t>Wychowanie fizyczne 2</t>
  </si>
  <si>
    <t>Grafika inżynierska</t>
  </si>
  <si>
    <t>Fizyka</t>
  </si>
  <si>
    <t>Chemia</t>
  </si>
  <si>
    <t>Wychowanie fizyczne 1</t>
  </si>
  <si>
    <t>Inżynieria procesowa</t>
  </si>
  <si>
    <t xml:space="preserve">Klimatyzacja w przemyśle spożywczym </t>
  </si>
  <si>
    <t xml:space="preserve">Maszynoznastwo przetwórstwa spożywczego </t>
  </si>
  <si>
    <t xml:space="preserve">Inżynieria suszarnictwa  </t>
  </si>
  <si>
    <t xml:space="preserve">Inżynieria zbożowo-młynarska </t>
  </si>
  <si>
    <t xml:space="preserve">Energetyka przemysłu spożywczego </t>
  </si>
  <si>
    <t>Dystrybucja i transport żywności mrożonej</t>
  </si>
  <si>
    <t>Logistyka produkcji żywności</t>
  </si>
  <si>
    <t>Surowce przemysłu spożywczego</t>
  </si>
  <si>
    <t>Przemiot specjalistyczny do wyboru 2 - blok a</t>
  </si>
  <si>
    <t>Przemiot specjalistyczny do wyboru 1 -blok b</t>
  </si>
  <si>
    <t>Wykładów 
tygodniowo</t>
  </si>
  <si>
    <t>Ćwiczeń 
tygodniowo</t>
  </si>
  <si>
    <t>Inżynieria opakowań</t>
  </si>
  <si>
    <t>Inżynieria przechowalnictwa żywności</t>
  </si>
  <si>
    <t xml:space="preserve">Inżynieria przetwarzania ziół i przypraw </t>
  </si>
  <si>
    <t>Mechanika techniczna</t>
  </si>
  <si>
    <t>Nauka o materiałach konstrukcyjnych</t>
  </si>
  <si>
    <t>Inżynieria kuchni regionalnych i narodowych</t>
  </si>
  <si>
    <t>Inżynieria magazynowania i odzysku energii</t>
  </si>
  <si>
    <t>Normalizacja i standaryzacja produktów rolniczych i żywności</t>
  </si>
  <si>
    <t>Techniki cieplne w przemyśle spożywczym</t>
  </si>
  <si>
    <t>Przetwórstwo i modyfikacja surowców skrobiowych</t>
  </si>
  <si>
    <t>Instrumentalna analityka przemysłowa</t>
  </si>
  <si>
    <t>Koncentraty i dodatki spożywcze</t>
  </si>
  <si>
    <t>Analiza i zarządzanie ryzykiem</t>
  </si>
  <si>
    <t>Kształtowanie cech sensorycznych żywności</t>
  </si>
  <si>
    <t>Inżynieria produkcji żywności funkcjonalnej</t>
  </si>
  <si>
    <t>Elektrotechnika i elektronika</t>
  </si>
  <si>
    <t>Kinematyka i dynamika maszyn manipulacyjnych</t>
  </si>
  <si>
    <t>Inżynieria przetwórstwa ryb i owoców morza</t>
  </si>
  <si>
    <t>Zarys bioinżynierii</t>
  </si>
  <si>
    <t>Inżynieria przemysłu cukierniczego</t>
  </si>
  <si>
    <t>Inżynieria produkcji żywności specjalnej</t>
  </si>
  <si>
    <t>Systemy odzysku ciepła w przemyśle spożywczym</t>
  </si>
  <si>
    <t>Opakowania biodegradowalne</t>
  </si>
  <si>
    <t>Rachunek kosztów dla inżynierów</t>
  </si>
  <si>
    <t>Podstawy agrofizyki</t>
  </si>
  <si>
    <t>Inżynieria żywności w agroturystyce</t>
  </si>
  <si>
    <t>Łańcuch chłodniczy żywności</t>
  </si>
  <si>
    <t>Zastosowanie pakietu OpenSource w inżynierii żywności</t>
  </si>
  <si>
    <t>Inżynieria produkcji żywności minimalnie przetworzonej i niskokalorycznej</t>
  </si>
  <si>
    <t>Instalacje i systemy pomp ciepła</t>
  </si>
  <si>
    <t>Inżynieria żywności molekularnej</t>
  </si>
  <si>
    <t>Jakość żywności</t>
  </si>
  <si>
    <t>Nowoczesne i tradycyjne metody konserwacji i przechowywania żywności</t>
  </si>
  <si>
    <t>Inżynieria produkcji żywności wygodnej</t>
  </si>
  <si>
    <t>Ogrzewnictwo i wentylacja w przemyśle spożywczym</t>
  </si>
  <si>
    <t>Chłodnictwo i zamrażalnictwo żywności</t>
  </si>
  <si>
    <t>Wykładów na jeden zjazd*</t>
  </si>
  <si>
    <t>Ćwiczeń na jeden zjazd*</t>
  </si>
  <si>
    <t>Wykładów na jeden zjazd</t>
  </si>
  <si>
    <t>Ćwiczeń na jeden zjazd</t>
  </si>
  <si>
    <t>Ergonomia i bezpieczeństwo pracy</t>
  </si>
  <si>
    <t>Podstawy prawne produkcji żywności</t>
  </si>
  <si>
    <t xml:space="preserve">Podstawy biochemii </t>
  </si>
  <si>
    <t>Opakowania funkcjonalne</t>
  </si>
  <si>
    <t>Podstawy technologii żywności 1</t>
  </si>
  <si>
    <t>Podstawy technologii żywności 2</t>
  </si>
  <si>
    <t xml:space="preserve">Urządzenia i instalacje chłodnicze </t>
  </si>
  <si>
    <t xml:space="preserve">Inżynieria przetwórstwa mleka </t>
  </si>
  <si>
    <t>Projektowanie zakładów spożywczych</t>
  </si>
  <si>
    <t xml:space="preserve">Monitorowanie produkcji żywności </t>
  </si>
  <si>
    <t>Właściwości fizyczne żywności</t>
  </si>
  <si>
    <t xml:space="preserve">Inżynieria produkcji przetworów zbożowych </t>
  </si>
  <si>
    <t>Kriogenika w przemyśle spożywczym</t>
  </si>
  <si>
    <t>Inżynieria procesów fermentacyjnych</t>
  </si>
  <si>
    <t>Energooszczędne technologie w produkcji żywności</t>
  </si>
  <si>
    <t>Czynniki robocze i nośniki energii</t>
  </si>
  <si>
    <t>Niekonwencjonalne metody przetwarzania żywności</t>
  </si>
  <si>
    <t>Ogółem godzin w semestrach 5-8</t>
  </si>
  <si>
    <t>Ogółem godzin w semestrach 1-8</t>
  </si>
  <si>
    <t>Ochrona własności przemysłowej</t>
  </si>
  <si>
    <t xml:space="preserve">Eksploatacja maszyn spożywczych </t>
  </si>
  <si>
    <t>Aglomerowanie materiałów biologicznych</t>
  </si>
  <si>
    <t>Podstawy ekonomiki przedsiębiorstw</t>
  </si>
  <si>
    <t>Zarządzanie i komputerowe wspomaganie eksploatacji maszyn</t>
  </si>
  <si>
    <t xml:space="preserve">Matematyka </t>
  </si>
  <si>
    <t>liczba zjazdów w semestrze 7</t>
  </si>
  <si>
    <t xml:space="preserve">Szczegółowe inżynierie chłodnicze w produkcji żywności </t>
  </si>
  <si>
    <t>Bloki przedmiotów do wyboru</t>
  </si>
  <si>
    <t xml:space="preserve">Przetwórstwo strączkowych i oleistych </t>
  </si>
  <si>
    <t>blok a</t>
  </si>
  <si>
    <t xml:space="preserve">blok b </t>
  </si>
  <si>
    <t>blok c</t>
  </si>
  <si>
    <t>blok b</t>
  </si>
  <si>
    <t>Ekonomika i organizacja przetwórstwa spożywczego</t>
  </si>
  <si>
    <t>Technologie informacyjne</t>
  </si>
  <si>
    <t>Seminarium dyplomowe 1 z przysposobieniem bibliotecznym</t>
  </si>
  <si>
    <t>Przedmiot ogólnouczelniany</t>
  </si>
  <si>
    <t xml:space="preserve">Zatwierdzony uchwałą Rady WIP w dniu 17.04.2015 </t>
  </si>
  <si>
    <t>Kierunek Inżynieria Przemysłu Spożywczego, studia stacjonarne pierwszego stopnia.
 Rok akademicki 2015/2016, zatwierdzony uchwałą Rady Wydziału dn. 17.04.2015, obowiązuje w semestrze I-VII</t>
  </si>
  <si>
    <t>Kierunek Inżynieria Przemysłu Spożywczego, studia stacjonarne drugiego stopnia.
 Rok akademicki 2015/2016, zatwierdzony uchwałą Rady Wydziału dn. 17.04.2015r., obowiązuje w semestrze I-III</t>
  </si>
  <si>
    <t>Kierunek Inżynieria Przemysłu Spożywczego, studia niestacjonarne pierwszego stopnia.
 Rok akademicki 2015/2016, zatwierdzony uchwałą Rady Wydziału dn. 17.04.2015 r., obowiązuje w semestrze I-VIII</t>
  </si>
  <si>
    <t>Kierunek Inżynieria Przemysłu Spożywczego, studia niestacjonarne drugiego stopnia.
 Rok akademicki 2015/2016, zatwierdzony uchwałą Rady Wydziału dn. 17.04.2015 r., obowiązuje w semestrze I-IV</t>
  </si>
  <si>
    <t>Kierunek Inżynieria Przemysłu Spożywczego, studia stacjonarne pierwszego stopnia.
 Rok akademicki 2015/2016, zatwierdzony uchwałą Rady Wydziału dn. 17.04.2015r., obowiązuje w semestrze I-VII</t>
  </si>
  <si>
    <t>Kierunek Inżynieria Przemysłu Spożywczego, studia niestacjonarne pierwszego stopnia.
 Rok akademicki 2015/2016, zatwierdzony uchwałą Rady Wydziału dn. 17.04.2015r., obowiązuje w semestrze I-VIII</t>
  </si>
  <si>
    <t>Zatwierdzony uchwałą Rady WIP w dniu 17.04.2015</t>
  </si>
  <si>
    <t>Kierunek Inżynieria Przemysłu Spożywczego, studia niestacjonarne drugiego stopnia.
 Rok akademicki 2015/2016, zatwierdzony uchwałą Rady Wydziału dn. 17.04.2015r., obowiązuje w semestrze I-IV</t>
  </si>
  <si>
    <t>Przedmiot humanistyczny II (Ekonomika przemysłu spożywczego, Lublin miasto w którym studiuję)</t>
  </si>
  <si>
    <t>Język obcy</t>
  </si>
  <si>
    <t>Projektowanie żywności</t>
  </si>
  <si>
    <t>Projektowanie systemów klimatyzacyjnych i zintegrowanych</t>
  </si>
  <si>
    <t>Estetyka i sztuka dekorowania</t>
  </si>
  <si>
    <t>Organizacja dystrybucji żywności chłodzonej</t>
  </si>
  <si>
    <t>Przedmiot humanistyczny I (Kulturowe i religijne uwarunkowania produkcji żywności, Etyczne uwarunkowania produkcji żywności,Planowanie kariery i podstawy wiedzy o rynku pracy)</t>
  </si>
  <si>
    <t>Przedmiot humanistyczny III (Wiedza o nauce, Zarządzanie marką i informacją)</t>
  </si>
  <si>
    <t>Wychowanie fizyczne</t>
  </si>
  <si>
    <t xml:space="preserve">Przedmiot humanistyczny 3 </t>
  </si>
  <si>
    <t>Blok przedmiotów humanistycznych do wyboru</t>
  </si>
  <si>
    <t>Przedmiot humanistyczny 1</t>
  </si>
  <si>
    <t>Etyka</t>
  </si>
  <si>
    <t>Socjologia</t>
  </si>
  <si>
    <t>Przedmiot humanistyczny 2</t>
  </si>
  <si>
    <t>Historia rolnictwa</t>
  </si>
  <si>
    <t>Prawne aspekty wykorzystania czynników chłodniczych</t>
  </si>
  <si>
    <t>Przedmiot humanistyczny 3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</si>
  <si>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</si>
  <si>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</si>
  <si>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</si>
  <si>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</si>
  <si>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</si>
  <si>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</si>
  <si>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Kierunek Inżynieria Przemysłu Spożywczego, studia stacjonarne pierwszego stopnia.
 Rok akademicki 2016/2017, zatwierdzony uchwałą Rady Wydziału dn. 17.04.2015r., obowiązuje w semestrze I-VII</t>
  </si>
  <si>
    <t>SEMESTR I -  8 zjazdów</t>
  </si>
  <si>
    <t>SEMESTR II -  8 zjazdów</t>
  </si>
  <si>
    <t>SEMESTR III -  8 zjazdów</t>
  </si>
  <si>
    <t>SEMESTR IV  -  8 zjazdów</t>
  </si>
  <si>
    <t>SEMESTR V -  8 zjazdów</t>
  </si>
  <si>
    <t>SEMESTR VI -  7 zjazdów</t>
  </si>
  <si>
    <t>SEMESTR VII  -  7 zjazdów</t>
  </si>
  <si>
    <t>SEMESTR VIII  -  7 zjazdów</t>
  </si>
  <si>
    <t>liczba zjazdów w semestrze 7 lub 8</t>
  </si>
  <si>
    <t xml:space="preserve">Przedmiot humanistyczny I </t>
  </si>
  <si>
    <t xml:space="preserve">Przedmiot humanistyczny III </t>
  </si>
  <si>
    <t>SEMESTR I  - 7 zjazdów</t>
  </si>
  <si>
    <t>SEMESTR II  - 7 zjazdów</t>
  </si>
  <si>
    <t>SEMESTR III  - 7 zjazdów</t>
  </si>
  <si>
    <t>SEMESTR  IV  - 7 zjazdów</t>
  </si>
  <si>
    <t xml:space="preserve">Przedmiot humanistyczny 1 </t>
  </si>
  <si>
    <t xml:space="preserve">Przedmiot humanistyczny 2 </t>
  </si>
  <si>
    <t>Kierunek Inżynieria Przemysłu Spożywczego, studia niestacjonarne pierwszego stopnia.
 Rok akademicki 2016/2017, zatwierdzony uchwałą Rady Wydziału dn. 17.04.2015r., obowiązuje w semestrze I-VII</t>
  </si>
  <si>
    <t xml:space="preserve">Przedmiot humanistyczny II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</si>
</sst>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&quot; zł&quot;_-;\-* #,##0.00&quot; zł&quot;_-;_-* \-??&quot; zł&quot;_-;_-@_-"/>
  </numFmts>
  <fonts count="42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9"/>
      <color indexed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6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charset val="238"/>
    </font>
    <font>
      <sz val="12"/>
      <color indexed="12"/>
      <name val="Arial Narrow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8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5" fillId="0" borderId="0"/>
    <xf numFmtId="164" fontId="15" fillId="0" borderId="0"/>
  </cellStyleXfs>
  <cellXfs count="337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" fontId="3" fillId="0" borderId="0" xfId="1" applyNumberFormat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1" fontId="3" fillId="0" borderId="0" xfId="1" applyNumberFormat="1" applyFont="1" applyFill="1" applyBorder="1"/>
    <xf numFmtId="0" fontId="0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vertical="center"/>
    </xf>
    <xf numFmtId="1" fontId="10" fillId="0" borderId="0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 textRotation="90"/>
    </xf>
    <xf numFmtId="1" fontId="5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65" fontId="16" fillId="0" borderId="0" xfId="2" applyNumberFormat="1" applyFont="1" applyFill="1" applyBorder="1" applyAlignment="1" applyProtection="1">
      <alignment horizontal="center" vertical="center" textRotation="90"/>
    </xf>
    <xf numFmtId="165" fontId="16" fillId="0" borderId="0" xfId="2" applyNumberFormat="1" applyFont="1" applyFill="1" applyBorder="1" applyAlignment="1" applyProtection="1">
      <alignment horizontal="center" vertical="center" textRotation="90" wrapText="1"/>
    </xf>
    <xf numFmtId="49" fontId="16" fillId="0" borderId="0" xfId="2" applyNumberFormat="1" applyFont="1" applyFill="1" applyBorder="1" applyAlignment="1" applyProtection="1">
      <alignment horizontal="center" vertical="center" textRotation="90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" fontId="19" fillId="0" borderId="0" xfId="1" applyNumberFormat="1" applyFont="1" applyFill="1" applyBorder="1" applyAlignment="1">
      <alignment horizontal="center"/>
    </xf>
    <xf numFmtId="9" fontId="19" fillId="0" borderId="0" xfId="1" applyNumberFormat="1" applyFont="1" applyFill="1" applyBorder="1" applyAlignment="1">
      <alignment horizontal="center"/>
    </xf>
    <xf numFmtId="1" fontId="20" fillId="0" borderId="0" xfId="1" applyNumberFormat="1" applyFont="1" applyFill="1" applyBorder="1" applyAlignment="1">
      <alignment horizontal="center"/>
    </xf>
    <xf numFmtId="1" fontId="21" fillId="0" borderId="0" xfId="1" applyNumberFormat="1" applyFont="1" applyFill="1" applyBorder="1" applyAlignment="1">
      <alignment horizontal="center"/>
    </xf>
    <xf numFmtId="1" fontId="18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/>
    <xf numFmtId="1" fontId="8" fillId="0" borderId="0" xfId="1" applyNumberFormat="1" applyFont="1" applyFill="1"/>
    <xf numFmtId="0" fontId="0" fillId="0" borderId="0" xfId="0" applyBorder="1"/>
    <xf numFmtId="0" fontId="2" fillId="0" borderId="0" xfId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2" fillId="0" borderId="0" xfId="1" applyFont="1" applyFill="1" applyBorder="1" applyAlignment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" fontId="1" fillId="0" borderId="0" xfId="1" applyNumberFormat="1" applyFont="1" applyFill="1"/>
    <xf numFmtId="0" fontId="2" fillId="0" borderId="0" xfId="1" applyFont="1" applyFill="1" applyBorder="1" applyAlignment="1"/>
    <xf numFmtId="1" fontId="26" fillId="0" borderId="0" xfId="1" applyNumberFormat="1" applyFont="1" applyFill="1"/>
    <xf numFmtId="1" fontId="23" fillId="0" borderId="0" xfId="1" applyNumberFormat="1" applyFont="1" applyFill="1" applyBorder="1" applyAlignment="1">
      <alignment horizontal="center"/>
    </xf>
    <xf numFmtId="9" fontId="25" fillId="0" borderId="0" xfId="1" applyNumberFormat="1" applyFont="1" applyFill="1" applyBorder="1" applyAlignment="1">
      <alignment horizontal="center"/>
    </xf>
    <xf numFmtId="1" fontId="25" fillId="0" borderId="0" xfId="1" applyNumberFormat="1" applyFont="1" applyFill="1" applyBorder="1" applyAlignment="1">
      <alignment horizontal="center"/>
    </xf>
    <xf numFmtId="164" fontId="23" fillId="0" borderId="0" xfId="1" applyNumberFormat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9" fillId="0" borderId="3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0" fontId="30" fillId="0" borderId="5" xfId="0" applyFont="1" applyFill="1" applyBorder="1"/>
    <xf numFmtId="0" fontId="31" fillId="0" borderId="3" xfId="1" applyFont="1" applyFill="1" applyBorder="1" applyAlignment="1">
      <alignment horizontal="right" vertical="center"/>
    </xf>
    <xf numFmtId="0" fontId="31" fillId="0" borderId="6" xfId="1" applyFont="1" applyFill="1" applyBorder="1" applyAlignment="1">
      <alignment vertical="center"/>
    </xf>
    <xf numFmtId="0" fontId="29" fillId="0" borderId="4" xfId="0" applyFont="1" applyFill="1" applyBorder="1"/>
    <xf numFmtId="0" fontId="31" fillId="0" borderId="7" xfId="1" applyFont="1" applyFill="1" applyBorder="1" applyAlignment="1">
      <alignment horizontal="right" vertical="center"/>
    </xf>
    <xf numFmtId="0" fontId="31" fillId="0" borderId="3" xfId="1" applyFont="1" applyFill="1" applyBorder="1" applyAlignment="1">
      <alignment vertical="center"/>
    </xf>
    <xf numFmtId="0" fontId="29" fillId="0" borderId="8" xfId="0" applyFont="1" applyFill="1" applyBorder="1"/>
    <xf numFmtId="0" fontId="32" fillId="0" borderId="3" xfId="1" applyFont="1" applyFill="1" applyBorder="1" applyAlignment="1">
      <alignment vertical="center"/>
    </xf>
    <xf numFmtId="0" fontId="31" fillId="0" borderId="8" xfId="1" applyFont="1" applyFill="1" applyBorder="1" applyAlignment="1">
      <alignment horizontal="right" vertical="center"/>
    </xf>
    <xf numFmtId="0" fontId="29" fillId="0" borderId="8" xfId="0" applyFont="1" applyBorder="1"/>
    <xf numFmtId="0" fontId="31" fillId="0" borderId="8" xfId="1" applyFont="1" applyFill="1" applyBorder="1" applyAlignment="1">
      <alignment horizontal="left" vertical="center"/>
    </xf>
    <xf numFmtId="0" fontId="28" fillId="0" borderId="8" xfId="1" applyFont="1" applyFill="1" applyBorder="1" applyAlignment="1">
      <alignment vertical="center"/>
    </xf>
    <xf numFmtId="1" fontId="28" fillId="0" borderId="8" xfId="1" applyNumberFormat="1" applyFont="1" applyFill="1" applyBorder="1" applyAlignment="1">
      <alignment horizontal="left" vertical="center"/>
    </xf>
    <xf numFmtId="0" fontId="35" fillId="0" borderId="0" xfId="0" applyFont="1"/>
    <xf numFmtId="1" fontId="28" fillId="0" borderId="0" xfId="1" applyNumberFormat="1" applyFont="1" applyFill="1" applyBorder="1" applyAlignment="1">
      <alignment horizontal="left" vertical="center"/>
    </xf>
    <xf numFmtId="0" fontId="29" fillId="0" borderId="0" xfId="0" applyFont="1" applyFill="1" applyBorder="1"/>
    <xf numFmtId="0" fontId="35" fillId="0" borderId="0" xfId="1" applyFont="1" applyAlignment="1">
      <alignment horizontal="left"/>
    </xf>
    <xf numFmtId="0" fontId="29" fillId="0" borderId="3" xfId="0" applyFont="1" applyBorder="1"/>
    <xf numFmtId="0" fontId="30" fillId="0" borderId="3" xfId="0" applyFont="1" applyBorder="1"/>
    <xf numFmtId="0" fontId="30" fillId="0" borderId="9" xfId="0" applyFont="1" applyBorder="1"/>
    <xf numFmtId="0" fontId="31" fillId="2" borderId="3" xfId="1" applyFont="1" applyFill="1" applyBorder="1" applyAlignment="1">
      <alignment horizontal="right" vertical="center"/>
    </xf>
    <xf numFmtId="0" fontId="29" fillId="0" borderId="9" xfId="0" applyFont="1" applyBorder="1"/>
    <xf numFmtId="0" fontId="29" fillId="0" borderId="9" xfId="0" applyFont="1" applyFill="1" applyBorder="1"/>
    <xf numFmtId="0" fontId="31" fillId="2" borderId="7" xfId="1" applyFont="1" applyFill="1" applyBorder="1" applyAlignment="1">
      <alignment horizontal="right" vertical="center"/>
    </xf>
    <xf numFmtId="1" fontId="33" fillId="0" borderId="8" xfId="1" applyNumberFormat="1" applyFont="1" applyFill="1" applyBorder="1" applyAlignment="1">
      <alignment horizontal="left" vertical="center"/>
    </xf>
    <xf numFmtId="0" fontId="34" fillId="0" borderId="0" xfId="1" applyFont="1" applyBorder="1" applyAlignment="1"/>
    <xf numFmtId="0" fontId="34" fillId="0" borderId="0" xfId="1" applyFont="1" applyBorder="1" applyAlignment="1">
      <alignment horizontal="right"/>
    </xf>
    <xf numFmtId="0" fontId="28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/>
    </xf>
    <xf numFmtId="0" fontId="35" fillId="0" borderId="0" xfId="1" applyFont="1" applyFill="1" applyAlignment="1">
      <alignment horizontal="left"/>
    </xf>
    <xf numFmtId="0" fontId="35" fillId="0" borderId="0" xfId="0" applyFont="1" applyBorder="1"/>
    <xf numFmtId="0" fontId="35" fillId="0" borderId="4" xfId="0" applyFont="1" applyBorder="1"/>
    <xf numFmtId="0" fontId="34" fillId="0" borderId="10" xfId="1" applyFont="1" applyFill="1" applyBorder="1" applyAlignment="1">
      <alignment horizontal="right"/>
    </xf>
    <xf numFmtId="1" fontId="20" fillId="0" borderId="10" xfId="1" applyNumberFormat="1" applyFont="1" applyFill="1" applyBorder="1" applyAlignment="1">
      <alignment horizontal="center"/>
    </xf>
    <xf numFmtId="9" fontId="19" fillId="0" borderId="10" xfId="1" applyNumberFormat="1" applyFont="1" applyFill="1" applyBorder="1" applyAlignment="1">
      <alignment horizontal="center"/>
    </xf>
    <xf numFmtId="1" fontId="19" fillId="0" borderId="10" xfId="1" applyNumberFormat="1" applyFont="1" applyFill="1" applyBorder="1" applyAlignment="1">
      <alignment horizontal="center"/>
    </xf>
    <xf numFmtId="164" fontId="18" fillId="0" borderId="10" xfId="1" applyNumberFormat="1" applyFont="1" applyFill="1" applyBorder="1" applyAlignment="1">
      <alignment horizontal="center"/>
    </xf>
    <xf numFmtId="0" fontId="14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" fontId="24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1" fontId="0" fillId="0" borderId="0" xfId="0" applyNumberFormat="1"/>
    <xf numFmtId="0" fontId="25" fillId="0" borderId="0" xfId="0" applyFont="1"/>
    <xf numFmtId="0" fontId="30" fillId="0" borderId="4" xfId="0" applyFont="1" applyFill="1" applyBorder="1" applyAlignment="1">
      <alignment wrapText="1"/>
    </xf>
    <xf numFmtId="0" fontId="29" fillId="0" borderId="5" xfId="0" applyFont="1" applyFill="1" applyBorder="1"/>
    <xf numFmtId="0" fontId="29" fillId="0" borderId="6" xfId="0" applyFont="1" applyFill="1" applyBorder="1"/>
    <xf numFmtId="0" fontId="28" fillId="3" borderId="11" xfId="1" applyFont="1" applyFill="1" applyBorder="1" applyAlignment="1">
      <alignment vertical="center"/>
    </xf>
    <xf numFmtId="1" fontId="16" fillId="3" borderId="11" xfId="1" applyNumberFormat="1" applyFont="1" applyFill="1" applyBorder="1" applyAlignment="1">
      <alignment horizontal="center" vertical="center" wrapText="1"/>
    </xf>
    <xf numFmtId="165" fontId="16" fillId="3" borderId="11" xfId="2" applyNumberFormat="1" applyFont="1" applyFill="1" applyBorder="1" applyAlignment="1" applyProtection="1">
      <alignment horizontal="center" vertical="center" textRotation="90" wrapText="1"/>
    </xf>
    <xf numFmtId="165" fontId="16" fillId="3" borderId="11" xfId="2" applyNumberFormat="1" applyFont="1" applyFill="1" applyBorder="1" applyAlignment="1" applyProtection="1">
      <alignment horizontal="center" vertical="center" textRotation="90"/>
    </xf>
    <xf numFmtId="49" fontId="16" fillId="3" borderId="11" xfId="2" applyNumberFormat="1" applyFont="1" applyFill="1" applyBorder="1" applyAlignment="1" applyProtection="1">
      <alignment horizontal="center" vertical="center" textRotation="90" wrapText="1"/>
    </xf>
    <xf numFmtId="165" fontId="16" fillId="3" borderId="12" xfId="2" applyNumberFormat="1" applyFont="1" applyFill="1" applyBorder="1" applyAlignment="1" applyProtection="1">
      <alignment horizontal="center" vertical="center" textRotation="90"/>
    </xf>
    <xf numFmtId="0" fontId="0" fillId="4" borderId="0" xfId="0" applyFill="1"/>
    <xf numFmtId="0" fontId="28" fillId="4" borderId="11" xfId="1" applyFont="1" applyFill="1" applyBorder="1" applyAlignment="1">
      <alignment vertical="center"/>
    </xf>
    <xf numFmtId="1" fontId="16" fillId="4" borderId="11" xfId="1" applyNumberFormat="1" applyFont="1" applyFill="1" applyBorder="1" applyAlignment="1">
      <alignment horizontal="center" vertical="center" wrapText="1"/>
    </xf>
    <xf numFmtId="165" fontId="16" fillId="4" borderId="11" xfId="3" applyNumberFormat="1" applyFont="1" applyFill="1" applyBorder="1" applyAlignment="1" applyProtection="1">
      <alignment horizontal="center" vertical="center" textRotation="90" wrapText="1"/>
    </xf>
    <xf numFmtId="165" fontId="16" fillId="4" borderId="11" xfId="3" applyNumberFormat="1" applyFont="1" applyFill="1" applyBorder="1" applyAlignment="1" applyProtection="1">
      <alignment horizontal="center" vertical="center" textRotation="90"/>
    </xf>
    <xf numFmtId="49" fontId="16" fillId="4" borderId="11" xfId="3" applyNumberFormat="1" applyFont="1" applyFill="1" applyBorder="1" applyAlignment="1" applyProtection="1">
      <alignment horizontal="center" vertical="center" textRotation="90" wrapText="1"/>
    </xf>
    <xf numFmtId="0" fontId="28" fillId="0" borderId="0" xfId="1" applyFont="1" applyFill="1" applyBorder="1" applyAlignment="1">
      <alignment horizontal="left" vertical="center"/>
    </xf>
    <xf numFmtId="1" fontId="30" fillId="0" borderId="2" xfId="0" applyNumberFormat="1" applyFont="1" applyFill="1" applyBorder="1" applyAlignment="1">
      <alignment horizontal="center"/>
    </xf>
    <xf numFmtId="0" fontId="30" fillId="0" borderId="13" xfId="1" applyFont="1" applyFill="1" applyBorder="1" applyAlignment="1">
      <alignment horizontal="center" vertical="center"/>
    </xf>
    <xf numFmtId="1" fontId="30" fillId="0" borderId="8" xfId="1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/>
    </xf>
    <xf numFmtId="1" fontId="29" fillId="0" borderId="8" xfId="1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/>
    </xf>
    <xf numFmtId="1" fontId="29" fillId="0" borderId="2" xfId="0" applyNumberFormat="1" applyFont="1" applyFill="1" applyBorder="1" applyAlignment="1">
      <alignment horizontal="center"/>
    </xf>
    <xf numFmtId="0" fontId="30" fillId="0" borderId="8" xfId="1" applyNumberFormat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1" fontId="28" fillId="0" borderId="2" xfId="1" applyNumberFormat="1" applyFont="1" applyFill="1" applyBorder="1" applyAlignment="1">
      <alignment horizontal="center" vertical="center"/>
    </xf>
    <xf numFmtId="0" fontId="31" fillId="0" borderId="13" xfId="1" applyFont="1" applyFill="1" applyBorder="1" applyAlignment="1">
      <alignment horizontal="center" vertical="center"/>
    </xf>
    <xf numFmtId="1" fontId="31" fillId="0" borderId="8" xfId="1" applyNumberFormat="1" applyFont="1" applyFill="1" applyBorder="1" applyAlignment="1">
      <alignment horizontal="center" vertical="center"/>
    </xf>
    <xf numFmtId="1" fontId="31" fillId="0" borderId="15" xfId="1" applyNumberFormat="1" applyFont="1" applyFill="1" applyBorder="1" applyAlignment="1">
      <alignment horizontal="center" vertical="center"/>
    </xf>
    <xf numFmtId="1" fontId="31" fillId="0" borderId="3" xfId="1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/>
    </xf>
    <xf numFmtId="0" fontId="31" fillId="0" borderId="16" xfId="1" applyFont="1" applyFill="1" applyBorder="1" applyAlignment="1">
      <alignment vertical="center"/>
    </xf>
    <xf numFmtId="0" fontId="31" fillId="0" borderId="17" xfId="1" applyFont="1" applyFill="1" applyBorder="1" applyAlignment="1">
      <alignment vertical="center"/>
    </xf>
    <xf numFmtId="0" fontId="29" fillId="0" borderId="8" xfId="1" applyNumberFormat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vertical="center"/>
    </xf>
    <xf numFmtId="0" fontId="28" fillId="0" borderId="1" xfId="1" applyFont="1" applyFill="1" applyBorder="1" applyAlignment="1">
      <alignment horizontal="left" vertical="center"/>
    </xf>
    <xf numFmtId="0" fontId="30" fillId="0" borderId="8" xfId="1" applyFont="1" applyFill="1" applyBorder="1" applyAlignment="1">
      <alignment horizontal="center" vertical="center"/>
    </xf>
    <xf numFmtId="1" fontId="28" fillId="0" borderId="17" xfId="1" applyNumberFormat="1" applyFont="1" applyFill="1" applyBorder="1" applyAlignment="1">
      <alignment horizontal="center" vertical="center"/>
    </xf>
    <xf numFmtId="1" fontId="28" fillId="0" borderId="14" xfId="1" applyNumberFormat="1" applyFont="1" applyFill="1" applyBorder="1" applyAlignment="1">
      <alignment horizontal="center" vertical="center"/>
    </xf>
    <xf numFmtId="1" fontId="28" fillId="0" borderId="8" xfId="1" applyNumberFormat="1" applyFont="1" applyFill="1" applyBorder="1" applyAlignment="1">
      <alignment horizontal="center" vertical="center"/>
    </xf>
    <xf numFmtId="1" fontId="32" fillId="0" borderId="0" xfId="1" applyNumberFormat="1" applyFont="1" applyFill="1" applyBorder="1" applyAlignment="1">
      <alignment horizontal="center" vertical="center"/>
    </xf>
    <xf numFmtId="1" fontId="37" fillId="0" borderId="10" xfId="1" applyNumberFormat="1" applyFont="1" applyFill="1" applyBorder="1" applyAlignment="1">
      <alignment vertical="center"/>
    </xf>
    <xf numFmtId="1" fontId="38" fillId="0" borderId="10" xfId="1" applyNumberFormat="1" applyFont="1" applyFill="1" applyBorder="1" applyAlignment="1">
      <alignment horizontal="center" vertical="center"/>
    </xf>
    <xf numFmtId="1" fontId="39" fillId="0" borderId="10" xfId="1" applyNumberFormat="1" applyFont="1" applyFill="1" applyBorder="1" applyAlignment="1">
      <alignment horizontal="center" vertical="center"/>
    </xf>
    <xf numFmtId="164" fontId="28" fillId="0" borderId="19" xfId="1" applyNumberFormat="1" applyFont="1" applyFill="1" applyBorder="1" applyAlignment="1">
      <alignment horizontal="center" vertical="center"/>
    </xf>
    <xf numFmtId="164" fontId="28" fillId="0" borderId="14" xfId="1" applyNumberFormat="1" applyFont="1" applyFill="1" applyBorder="1" applyAlignment="1">
      <alignment horizontal="center" vertical="center"/>
    </xf>
    <xf numFmtId="164" fontId="28" fillId="0" borderId="20" xfId="1" applyNumberFormat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1" fontId="30" fillId="0" borderId="21" xfId="1" applyNumberFormat="1" applyFont="1" applyFill="1" applyBorder="1" applyAlignment="1">
      <alignment horizontal="center" vertical="center"/>
    </xf>
    <xf numFmtId="1" fontId="29" fillId="0" borderId="21" xfId="1" applyNumberFormat="1" applyFont="1" applyFill="1" applyBorder="1" applyAlignment="1">
      <alignment horizontal="center" vertical="center"/>
    </xf>
    <xf numFmtId="1" fontId="29" fillId="0" borderId="2" xfId="0" applyNumberFormat="1" applyFont="1" applyBorder="1" applyAlignment="1">
      <alignment horizontal="center"/>
    </xf>
    <xf numFmtId="0" fontId="30" fillId="0" borderId="17" xfId="1" applyFont="1" applyFill="1" applyBorder="1" applyAlignment="1">
      <alignment horizontal="center" vertical="center"/>
    </xf>
    <xf numFmtId="1" fontId="29" fillId="0" borderId="14" xfId="1" applyNumberFormat="1" applyFont="1" applyFill="1" applyBorder="1" applyAlignment="1">
      <alignment horizontal="center" vertical="center"/>
    </xf>
    <xf numFmtId="1" fontId="30" fillId="0" borderId="14" xfId="1" applyNumberFormat="1" applyFont="1" applyFill="1" applyBorder="1" applyAlignment="1">
      <alignment horizontal="center" vertical="center"/>
    </xf>
    <xf numFmtId="0" fontId="30" fillId="0" borderId="14" xfId="1" applyNumberFormat="1" applyFont="1" applyFill="1" applyBorder="1" applyAlignment="1">
      <alignment horizontal="center" vertical="center"/>
    </xf>
    <xf numFmtId="1" fontId="28" fillId="0" borderId="13" xfId="1" applyNumberFormat="1" applyFont="1" applyFill="1" applyBorder="1" applyAlignment="1">
      <alignment horizontal="center" vertical="center"/>
    </xf>
    <xf numFmtId="1" fontId="28" fillId="0" borderId="3" xfId="1" applyNumberFormat="1" applyFont="1" applyFill="1" applyBorder="1" applyAlignment="1">
      <alignment horizontal="center" vertical="center"/>
    </xf>
    <xf numFmtId="1" fontId="31" fillId="0" borderId="0" xfId="1" applyNumberFormat="1" applyFont="1" applyFill="1" applyBorder="1" applyAlignment="1">
      <alignment horizontal="center" vertical="center"/>
    </xf>
    <xf numFmtId="1" fontId="29" fillId="0" borderId="0" xfId="1" applyNumberFormat="1" applyFont="1" applyFill="1" applyBorder="1" applyAlignment="1">
      <alignment horizontal="center" vertical="center"/>
    </xf>
    <xf numFmtId="1" fontId="28" fillId="0" borderId="11" xfId="1" applyNumberFormat="1" applyFont="1" applyFill="1" applyBorder="1" applyAlignment="1">
      <alignment horizontal="center" vertical="center"/>
    </xf>
    <xf numFmtId="1" fontId="37" fillId="0" borderId="0" xfId="1" applyNumberFormat="1" applyFont="1" applyFill="1" applyAlignment="1">
      <alignment vertical="center"/>
    </xf>
    <xf numFmtId="1" fontId="39" fillId="0" borderId="0" xfId="1" applyNumberFormat="1" applyFont="1" applyFill="1" applyBorder="1" applyAlignment="1">
      <alignment horizontal="center" vertical="center"/>
    </xf>
    <xf numFmtId="164" fontId="28" fillId="0" borderId="22" xfId="1" applyNumberFormat="1" applyFont="1" applyFill="1" applyBorder="1" applyAlignment="1">
      <alignment horizontal="center" vertical="center"/>
    </xf>
    <xf numFmtId="164" fontId="28" fillId="0" borderId="8" xfId="1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3" xfId="1" applyFont="1" applyFill="1" applyBorder="1" applyAlignment="1">
      <alignment vertical="center"/>
    </xf>
    <xf numFmtId="1" fontId="28" fillId="0" borderId="20" xfId="1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1" fontId="30" fillId="0" borderId="22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0" fontId="29" fillId="0" borderId="8" xfId="1" applyFont="1" applyFill="1" applyBorder="1" applyAlignment="1">
      <alignment horizontal="center" vertical="center"/>
    </xf>
    <xf numFmtId="1" fontId="30" fillId="0" borderId="24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" fontId="30" fillId="0" borderId="22" xfId="0" applyNumberFormat="1" applyFont="1" applyFill="1" applyBorder="1" applyAlignment="1">
      <alignment horizontal="center"/>
    </xf>
    <xf numFmtId="1" fontId="28" fillId="2" borderId="22" xfId="1" applyNumberFormat="1" applyFont="1" applyFill="1" applyBorder="1" applyAlignment="1">
      <alignment horizontal="center" vertical="center"/>
    </xf>
    <xf numFmtId="0" fontId="31" fillId="2" borderId="8" xfId="1" applyFont="1" applyFill="1" applyBorder="1" applyAlignment="1">
      <alignment horizontal="center" vertical="center"/>
    </xf>
    <xf numFmtId="1" fontId="28" fillId="2" borderId="8" xfId="1" applyNumberFormat="1" applyFont="1" applyFill="1" applyBorder="1" applyAlignment="1">
      <alignment horizontal="center" vertical="center"/>
    </xf>
    <xf numFmtId="1" fontId="28" fillId="2" borderId="3" xfId="1" applyNumberFormat="1" applyFont="1" applyFill="1" applyBorder="1" applyAlignment="1">
      <alignment horizontal="center" vertical="center"/>
    </xf>
    <xf numFmtId="1" fontId="28" fillId="2" borderId="2" xfId="1" applyNumberFormat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vertical="center"/>
    </xf>
    <xf numFmtId="1" fontId="31" fillId="2" borderId="8" xfId="1" applyNumberFormat="1" applyFont="1" applyFill="1" applyBorder="1" applyAlignment="1">
      <alignment horizontal="center" vertical="center"/>
    </xf>
    <xf numFmtId="1" fontId="31" fillId="2" borderId="3" xfId="1" applyNumberFormat="1" applyFont="1" applyFill="1" applyBorder="1" applyAlignment="1">
      <alignment horizontal="center" vertical="center"/>
    </xf>
    <xf numFmtId="1" fontId="31" fillId="2" borderId="2" xfId="1" applyNumberFormat="1" applyFont="1" applyFill="1" applyBorder="1" applyAlignment="1">
      <alignment horizontal="center" vertical="center"/>
    </xf>
    <xf numFmtId="0" fontId="31" fillId="0" borderId="25" xfId="1" applyFont="1" applyFill="1" applyBorder="1" applyAlignment="1">
      <alignment vertical="center"/>
    </xf>
    <xf numFmtId="1" fontId="29" fillId="0" borderId="22" xfId="0" applyNumberFormat="1" applyFont="1" applyFill="1" applyBorder="1" applyAlignment="1">
      <alignment horizontal="center"/>
    </xf>
    <xf numFmtId="1" fontId="28" fillId="0" borderId="22" xfId="1" applyNumberFormat="1" applyFont="1" applyFill="1" applyBorder="1" applyAlignment="1">
      <alignment horizontal="center"/>
    </xf>
    <xf numFmtId="1" fontId="28" fillId="0" borderId="11" xfId="1" applyNumberFormat="1" applyFont="1" applyFill="1" applyBorder="1" applyAlignment="1">
      <alignment horizontal="center"/>
    </xf>
    <xf numFmtId="1" fontId="28" fillId="0" borderId="14" xfId="1" applyNumberFormat="1" applyFont="1" applyFill="1" applyBorder="1" applyAlignment="1">
      <alignment horizontal="center"/>
    </xf>
    <xf numFmtId="1" fontId="28" fillId="0" borderId="8" xfId="1" applyNumberFormat="1" applyFont="1" applyFill="1" applyBorder="1" applyAlignment="1">
      <alignment horizontal="center"/>
    </xf>
    <xf numFmtId="1" fontId="37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horizontal="center" vertical="center"/>
    </xf>
    <xf numFmtId="164" fontId="28" fillId="0" borderId="2" xfId="1" applyNumberFormat="1" applyFont="1" applyFill="1" applyBorder="1" applyAlignment="1">
      <alignment horizontal="center" vertical="center"/>
    </xf>
    <xf numFmtId="164" fontId="28" fillId="0" borderId="13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8" fillId="0" borderId="2" xfId="0" applyFont="1" applyBorder="1"/>
    <xf numFmtId="0" fontId="29" fillId="0" borderId="2" xfId="0" applyFont="1" applyBorder="1"/>
    <xf numFmtId="49" fontId="29" fillId="0" borderId="2" xfId="0" applyNumberFormat="1" applyFont="1" applyBorder="1"/>
    <xf numFmtId="0" fontId="29" fillId="0" borderId="23" xfId="0" applyFont="1" applyBorder="1"/>
    <xf numFmtId="0" fontId="0" fillId="4" borderId="2" xfId="0" applyFill="1" applyBorder="1" applyAlignment="1">
      <alignment horizontal="center" textRotation="90"/>
    </xf>
    <xf numFmtId="0" fontId="1" fillId="4" borderId="2" xfId="0" applyFont="1" applyFill="1" applyBorder="1" applyAlignment="1">
      <alignment horizontal="center" textRotation="90"/>
    </xf>
    <xf numFmtId="0" fontId="0" fillId="4" borderId="2" xfId="0" applyFill="1" applyBorder="1" applyAlignment="1">
      <alignment horizontal="center" textRotation="90" wrapText="1"/>
    </xf>
    <xf numFmtId="0" fontId="0" fillId="4" borderId="0" xfId="0" applyFill="1" applyAlignment="1">
      <alignment horizontal="center"/>
    </xf>
    <xf numFmtId="49" fontId="28" fillId="4" borderId="23" xfId="0" applyNumberFormat="1" applyFont="1" applyFill="1" applyBorder="1"/>
    <xf numFmtId="0" fontId="33" fillId="4" borderId="2" xfId="0" applyFont="1" applyFill="1" applyBorder="1"/>
    <xf numFmtId="0" fontId="28" fillId="0" borderId="0" xfId="0" applyFont="1" applyBorder="1" applyAlignment="1">
      <alignment horizontal="center"/>
    </xf>
    <xf numFmtId="0" fontId="28" fillId="0" borderId="15" xfId="1" applyFont="1" applyFill="1" applyBorder="1" applyAlignment="1">
      <alignment horizontal="left" vertical="center"/>
    </xf>
    <xf numFmtId="1" fontId="29" fillId="0" borderId="3" xfId="1" applyNumberFormat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/>
    </xf>
    <xf numFmtId="0" fontId="28" fillId="0" borderId="16" xfId="1" applyFont="1" applyFill="1" applyBorder="1" applyAlignment="1">
      <alignment vertical="center"/>
    </xf>
    <xf numFmtId="0" fontId="28" fillId="0" borderId="18" xfId="1" applyFont="1" applyFill="1" applyBorder="1" applyAlignment="1">
      <alignment vertical="center"/>
    </xf>
    <xf numFmtId="0" fontId="30" fillId="0" borderId="1" xfId="1" applyFont="1" applyFill="1" applyBorder="1" applyAlignment="1">
      <alignment horizontal="center" vertical="center"/>
    </xf>
    <xf numFmtId="0" fontId="29" fillId="0" borderId="21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>
      <alignment horizontal="center" vertical="center"/>
    </xf>
    <xf numFmtId="1" fontId="29" fillId="0" borderId="13" xfId="1" applyNumberFormat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1" fontId="28" fillId="0" borderId="15" xfId="1" applyNumberFormat="1" applyFont="1" applyFill="1" applyBorder="1" applyAlignment="1">
      <alignment horizontal="center" vertical="center"/>
    </xf>
    <xf numFmtId="1" fontId="28" fillId="0" borderId="2" xfId="1" applyNumberFormat="1" applyFont="1" applyFill="1" applyBorder="1" applyAlignment="1">
      <alignment horizontal="center"/>
    </xf>
    <xf numFmtId="1" fontId="28" fillId="0" borderId="13" xfId="1" applyNumberFormat="1" applyFont="1" applyFill="1" applyBorder="1" applyAlignment="1">
      <alignment horizontal="center"/>
    </xf>
    <xf numFmtId="1" fontId="29" fillId="0" borderId="0" xfId="1" applyNumberFormat="1" applyFont="1" applyFill="1" applyAlignment="1">
      <alignment vertical="center"/>
    </xf>
    <xf numFmtId="1" fontId="33" fillId="0" borderId="8" xfId="1" applyNumberFormat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vertical="center"/>
    </xf>
    <xf numFmtId="165" fontId="16" fillId="4" borderId="11" xfId="2" applyNumberFormat="1" applyFont="1" applyFill="1" applyBorder="1" applyAlignment="1" applyProtection="1">
      <alignment horizontal="center" vertical="center" textRotation="90" wrapText="1"/>
    </xf>
    <xf numFmtId="165" fontId="16" fillId="4" borderId="11" xfId="2" applyNumberFormat="1" applyFont="1" applyFill="1" applyBorder="1" applyAlignment="1" applyProtection="1">
      <alignment horizontal="center" vertical="center" textRotation="90"/>
    </xf>
    <xf numFmtId="49" fontId="16" fillId="4" borderId="11" xfId="2" applyNumberFormat="1" applyFont="1" applyFill="1" applyBorder="1" applyAlignment="1" applyProtection="1">
      <alignment horizontal="center" vertical="center" textRotation="90" wrapText="1"/>
    </xf>
    <xf numFmtId="0" fontId="28" fillId="0" borderId="21" xfId="1" applyFont="1" applyFill="1" applyBorder="1" applyAlignment="1">
      <alignment vertical="center"/>
    </xf>
    <xf numFmtId="1" fontId="29" fillId="0" borderId="2" xfId="1" applyNumberFormat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vertical="center"/>
    </xf>
    <xf numFmtId="0" fontId="30" fillId="0" borderId="23" xfId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/>
    </xf>
    <xf numFmtId="0" fontId="28" fillId="0" borderId="25" xfId="1" applyFont="1" applyFill="1" applyBorder="1" applyAlignment="1">
      <alignment horizontal="center" vertical="center"/>
    </xf>
    <xf numFmtId="1" fontId="29" fillId="0" borderId="6" xfId="1" applyNumberFormat="1" applyFont="1" applyFill="1" applyBorder="1" applyAlignment="1">
      <alignment horizontal="center" vertical="center"/>
    </xf>
    <xf numFmtId="1" fontId="30" fillId="0" borderId="26" xfId="1" applyNumberFormat="1" applyFont="1" applyFill="1" applyBorder="1" applyAlignment="1">
      <alignment horizontal="center" vertical="center"/>
    </xf>
    <xf numFmtId="0" fontId="28" fillId="0" borderId="12" xfId="1" applyFont="1" applyFill="1" applyBorder="1" applyAlignment="1">
      <alignment horizontal="right" vertical="center"/>
    </xf>
    <xf numFmtId="0" fontId="28" fillId="0" borderId="27" xfId="1" applyFont="1" applyFill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/>
    </xf>
    <xf numFmtId="1" fontId="29" fillId="0" borderId="8" xfId="0" applyNumberFormat="1" applyFont="1" applyFill="1" applyBorder="1" applyAlignment="1">
      <alignment horizontal="center"/>
    </xf>
    <xf numFmtId="0" fontId="28" fillId="0" borderId="8" xfId="1" applyFont="1" applyFill="1" applyBorder="1" applyAlignment="1">
      <alignment horizontal="center" vertical="center"/>
    </xf>
    <xf numFmtId="1" fontId="28" fillId="0" borderId="28" xfId="1" applyNumberFormat="1" applyFont="1" applyFill="1" applyBorder="1" applyAlignment="1">
      <alignment horizontal="center" vertical="center"/>
    </xf>
    <xf numFmtId="1" fontId="28" fillId="0" borderId="0" xfId="1" applyNumberFormat="1" applyFont="1" applyFill="1" applyBorder="1" applyAlignment="1">
      <alignment horizontal="center" vertical="center"/>
    </xf>
    <xf numFmtId="1" fontId="28" fillId="0" borderId="3" xfId="1" applyNumberFormat="1" applyFont="1" applyFill="1" applyBorder="1" applyAlignment="1">
      <alignment horizontal="center"/>
    </xf>
    <xf numFmtId="1" fontId="28" fillId="0" borderId="17" xfId="1" applyNumberFormat="1" applyFont="1" applyFill="1" applyBorder="1" applyAlignment="1">
      <alignment horizontal="center"/>
    </xf>
    <xf numFmtId="1" fontId="28" fillId="0" borderId="21" xfId="1" applyNumberFormat="1" applyFont="1" applyFill="1" applyBorder="1" applyAlignment="1">
      <alignment horizontal="center" vertical="center"/>
    </xf>
    <xf numFmtId="0" fontId="29" fillId="0" borderId="15" xfId="0" applyFont="1" applyBorder="1"/>
    <xf numFmtId="0" fontId="28" fillId="0" borderId="2" xfId="1" applyFont="1" applyFill="1" applyBorder="1" applyAlignment="1">
      <alignment horizontal="left" vertical="center"/>
    </xf>
    <xf numFmtId="1" fontId="30" fillId="0" borderId="2" xfId="0" applyNumberFormat="1" applyFont="1" applyBorder="1" applyAlignment="1">
      <alignment horizontal="center"/>
    </xf>
    <xf numFmtId="1" fontId="30" fillId="0" borderId="3" xfId="1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/>
    </xf>
    <xf numFmtId="0" fontId="31" fillId="2" borderId="13" xfId="1" applyFont="1" applyFill="1" applyBorder="1" applyAlignment="1">
      <alignment horizontal="center" vertical="center"/>
    </xf>
    <xf numFmtId="1" fontId="31" fillId="0" borderId="2" xfId="1" applyNumberFormat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vertical="center"/>
    </xf>
    <xf numFmtId="0" fontId="31" fillId="0" borderId="29" xfId="1" applyFont="1" applyFill="1" applyBorder="1" applyAlignment="1">
      <alignment vertical="center"/>
    </xf>
    <xf numFmtId="0" fontId="32" fillId="0" borderId="8" xfId="1" applyFont="1" applyFill="1" applyBorder="1" applyAlignment="1">
      <alignment vertical="center"/>
    </xf>
    <xf numFmtId="1" fontId="28" fillId="0" borderId="15" xfId="1" applyNumberFormat="1" applyFont="1" applyFill="1" applyBorder="1" applyAlignment="1">
      <alignment horizontal="center"/>
    </xf>
    <xf numFmtId="0" fontId="28" fillId="0" borderId="30" xfId="0" applyFont="1" applyBorder="1"/>
    <xf numFmtId="0" fontId="11" fillId="0" borderId="2" xfId="0" applyFont="1" applyBorder="1" applyAlignment="1">
      <alignment horizontal="center" textRotation="90"/>
    </xf>
    <xf numFmtId="0" fontId="11" fillId="0" borderId="2" xfId="0" applyFont="1" applyBorder="1" applyAlignment="1">
      <alignment horizontal="center" textRotation="90" wrapText="1"/>
    </xf>
    <xf numFmtId="0" fontId="29" fillId="0" borderId="30" xfId="0" applyFont="1" applyBorder="1"/>
    <xf numFmtId="0" fontId="29" fillId="0" borderId="4" xfId="0" applyFont="1" applyBorder="1"/>
    <xf numFmtId="0" fontId="28" fillId="0" borderId="4" xfId="0" applyFont="1" applyBorder="1"/>
    <xf numFmtId="0" fontId="29" fillId="0" borderId="0" xfId="0" applyFont="1"/>
    <xf numFmtId="0" fontId="27" fillId="0" borderId="31" xfId="1" applyFont="1" applyFill="1" applyBorder="1" applyAlignment="1">
      <alignment horizontal="center"/>
    </xf>
    <xf numFmtId="0" fontId="0" fillId="0" borderId="0" xfId="0" applyFill="1"/>
    <xf numFmtId="0" fontId="29" fillId="0" borderId="15" xfId="0" applyFont="1" applyBorder="1" applyAlignment="1">
      <alignment horizontal="center"/>
    </xf>
    <xf numFmtId="0" fontId="29" fillId="0" borderId="5" xfId="0" applyFont="1" applyBorder="1"/>
    <xf numFmtId="1" fontId="30" fillId="0" borderId="6" xfId="1" applyNumberFormat="1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/>
    </xf>
    <xf numFmtId="1" fontId="30" fillId="0" borderId="17" xfId="1" applyNumberFormat="1" applyFont="1" applyFill="1" applyBorder="1" applyAlignment="1">
      <alignment horizontal="center" vertical="center"/>
    </xf>
    <xf numFmtId="1" fontId="30" fillId="0" borderId="15" xfId="1" applyNumberFormat="1" applyFont="1" applyFill="1" applyBorder="1" applyAlignment="1">
      <alignment horizontal="center" vertical="center"/>
    </xf>
    <xf numFmtId="0" fontId="1" fillId="0" borderId="0" xfId="0" applyFont="1"/>
    <xf numFmtId="1" fontId="29" fillId="0" borderId="2" xfId="0" applyNumberFormat="1" applyFont="1" applyFill="1" applyBorder="1" applyAlignment="1">
      <alignment horizontal="center" vertical="center"/>
    </xf>
    <xf numFmtId="49" fontId="28" fillId="5" borderId="2" xfId="0" applyNumberFormat="1" applyFont="1" applyFill="1" applyBorder="1"/>
    <xf numFmtId="0" fontId="0" fillId="5" borderId="2" xfId="0" applyFont="1" applyFill="1" applyBorder="1" applyAlignment="1">
      <alignment horizontal="center" textRotation="90"/>
    </xf>
    <xf numFmtId="0" fontId="1" fillId="5" borderId="2" xfId="0" applyFont="1" applyFill="1" applyBorder="1" applyAlignment="1">
      <alignment horizontal="center" textRotation="90"/>
    </xf>
    <xf numFmtId="0" fontId="0" fillId="5" borderId="2" xfId="0" applyFont="1" applyFill="1" applyBorder="1" applyAlignment="1">
      <alignment horizontal="center" textRotation="90" wrapText="1"/>
    </xf>
    <xf numFmtId="0" fontId="28" fillId="0" borderId="33" xfId="0" applyFont="1" applyBorder="1"/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41" fillId="0" borderId="2" xfId="0" applyNumberFormat="1" applyFont="1" applyFill="1" applyBorder="1" applyAlignment="1">
      <alignment horizontal="center"/>
    </xf>
    <xf numFmtId="1" fontId="41" fillId="0" borderId="8" xfId="1" applyNumberFormat="1" applyFont="1" applyFill="1" applyBorder="1" applyAlignment="1">
      <alignment horizontal="center" vertical="center"/>
    </xf>
    <xf numFmtId="0" fontId="29" fillId="0" borderId="33" xfId="0" applyFont="1" applyBorder="1"/>
    <xf numFmtId="0" fontId="29" fillId="0" borderId="10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49" fontId="29" fillId="0" borderId="36" xfId="0" applyNumberFormat="1" applyFont="1" applyBorder="1"/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41" fillId="0" borderId="13" xfId="1" applyFont="1" applyFill="1" applyBorder="1" applyAlignment="1">
      <alignment horizontal="center" vertical="center"/>
    </xf>
    <xf numFmtId="0" fontId="35" fillId="0" borderId="3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1" fillId="0" borderId="3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left" vertical="center"/>
    </xf>
    <xf numFmtId="0" fontId="31" fillId="0" borderId="18" xfId="1" applyFont="1" applyFill="1" applyBorder="1" applyAlignment="1">
      <alignment horizontal="left" vertical="center"/>
    </xf>
    <xf numFmtId="0" fontId="31" fillId="0" borderId="13" xfId="1" applyFont="1" applyFill="1" applyBorder="1" applyAlignment="1">
      <alignment horizontal="left" vertical="center"/>
    </xf>
    <xf numFmtId="0" fontId="28" fillId="0" borderId="0" xfId="1" applyFont="1" applyAlignment="1">
      <alignment horizontal="center"/>
    </xf>
    <xf numFmtId="1" fontId="28" fillId="0" borderId="0" xfId="1" applyNumberFormat="1" applyFont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left" vertical="center"/>
    </xf>
    <xf numFmtId="0" fontId="28" fillId="0" borderId="7" xfId="1" applyFont="1" applyFill="1" applyBorder="1" applyAlignment="1">
      <alignment horizontal="left" vertical="center"/>
    </xf>
    <xf numFmtId="0" fontId="28" fillId="0" borderId="29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7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left" vertical="center"/>
    </xf>
    <xf numFmtId="0" fontId="23" fillId="0" borderId="0" xfId="1" applyFont="1" applyAlignment="1">
      <alignment horizontal="center"/>
    </xf>
    <xf numFmtId="1" fontId="23" fillId="0" borderId="0" xfId="1" applyNumberFormat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/>
    </xf>
    <xf numFmtId="0" fontId="28" fillId="0" borderId="3" xfId="1" applyFont="1" applyFill="1" applyBorder="1" applyAlignment="1">
      <alignment horizontal="left" vertical="center"/>
    </xf>
    <xf numFmtId="0" fontId="28" fillId="0" borderId="16" xfId="1" applyFont="1" applyFill="1" applyBorder="1" applyAlignment="1">
      <alignment horizontal="left" vertical="center"/>
    </xf>
    <xf numFmtId="0" fontId="28" fillId="0" borderId="18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/>
    </xf>
    <xf numFmtId="0" fontId="23" fillId="0" borderId="0" xfId="1" applyFont="1" applyBorder="1" applyAlignment="1">
      <alignment horizontal="center"/>
    </xf>
  </cellXfs>
  <cellStyles count="4">
    <cellStyle name="Normalny" xfId="0" builtinId="0"/>
    <cellStyle name="Normalny 2" xfId="1"/>
    <cellStyle name="Walutowy 2" xfId="2"/>
    <cellStyle name="Walutowy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94"/>
  <sheetViews>
    <sheetView view="pageBreakPreview" zoomScaleNormal="80" zoomScaleSheetLayoutView="100" workbookViewId="0">
      <selection activeCell="P15" sqref="P15"/>
    </sheetView>
  </sheetViews>
  <sheetFormatPr defaultRowHeight="15"/>
  <cols>
    <col min="1" max="1" width="54.140625" style="76" customWidth="1"/>
    <col min="2" max="2" width="8" customWidth="1"/>
    <col min="3" max="3" width="8.140625" customWidth="1"/>
    <col min="4" max="4" width="11.140625" customWidth="1"/>
    <col min="5" max="5" width="12.85546875" customWidth="1"/>
    <col min="6" max="6" width="10.7109375" customWidth="1"/>
    <col min="7" max="7" width="11.85546875" customWidth="1"/>
    <col min="8" max="8" width="10.7109375" customWidth="1"/>
    <col min="9" max="9" width="11.28515625" customWidth="1"/>
    <col min="10" max="10" width="13.42578125" customWidth="1"/>
  </cols>
  <sheetData>
    <row r="1" spans="1:10" ht="15.75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36" customHeight="1">
      <c r="A2" s="318" t="s">
        <v>162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s="118" customFormat="1" ht="87.75">
      <c r="A3" s="119" t="s">
        <v>34</v>
      </c>
      <c r="B3" s="120" t="s">
        <v>33</v>
      </c>
      <c r="C3" s="121" t="s">
        <v>32</v>
      </c>
      <c r="D3" s="121" t="s">
        <v>31</v>
      </c>
      <c r="E3" s="122" t="s">
        <v>30</v>
      </c>
      <c r="F3" s="123" t="s">
        <v>29</v>
      </c>
      <c r="G3" s="123" t="s">
        <v>28</v>
      </c>
      <c r="H3" s="121" t="s">
        <v>27</v>
      </c>
      <c r="I3" s="122" t="s">
        <v>26</v>
      </c>
      <c r="J3" s="122" t="s">
        <v>25</v>
      </c>
    </row>
    <row r="4" spans="1:10" ht="15.75">
      <c r="A4" s="319" t="s">
        <v>24</v>
      </c>
      <c r="B4" s="320"/>
      <c r="C4" s="320"/>
      <c r="D4" s="320"/>
      <c r="E4" s="320"/>
      <c r="F4" s="320"/>
      <c r="G4" s="320"/>
      <c r="H4" s="320"/>
      <c r="I4" s="320"/>
      <c r="J4" s="321"/>
    </row>
    <row r="5" spans="1:10" ht="15.75">
      <c r="A5" s="60" t="s">
        <v>23</v>
      </c>
      <c r="B5" s="125">
        <v>2</v>
      </c>
      <c r="C5" s="126" t="s">
        <v>5</v>
      </c>
      <c r="D5" s="127">
        <f>SUM(E5:H5)</f>
        <v>30</v>
      </c>
      <c r="E5" s="128">
        <v>0</v>
      </c>
      <c r="F5" s="128">
        <v>0</v>
      </c>
      <c r="G5" s="128">
        <v>30</v>
      </c>
      <c r="H5" s="127">
        <v>0</v>
      </c>
      <c r="I5" s="127">
        <f t="shared" ref="I5:I14" si="0">ROUNDUP(E5/15,0)</f>
        <v>0</v>
      </c>
      <c r="J5" s="129">
        <f t="shared" ref="J5:J14" si="1">ROUNDUP((F5+G5+H5)/15,0)</f>
        <v>2</v>
      </c>
    </row>
    <row r="6" spans="1:10" ht="15.75">
      <c r="A6" s="60" t="s">
        <v>70</v>
      </c>
      <c r="B6" s="125">
        <v>1</v>
      </c>
      <c r="C6" s="126" t="s">
        <v>5</v>
      </c>
      <c r="D6" s="127">
        <f>SUM(E6:H6)</f>
        <v>30</v>
      </c>
      <c r="E6" s="128">
        <v>0</v>
      </c>
      <c r="F6" s="128">
        <v>30</v>
      </c>
      <c r="G6" s="128">
        <v>0</v>
      </c>
      <c r="H6" s="127">
        <v>0</v>
      </c>
      <c r="I6" s="127">
        <f t="shared" si="0"/>
        <v>0</v>
      </c>
      <c r="J6" s="129">
        <f t="shared" si="1"/>
        <v>2</v>
      </c>
    </row>
    <row r="7" spans="1:10" ht="15.75">
      <c r="A7" s="61" t="s">
        <v>148</v>
      </c>
      <c r="B7" s="125">
        <v>5</v>
      </c>
      <c r="C7" s="126" t="s">
        <v>3</v>
      </c>
      <c r="D7" s="127">
        <f>SUM(E7:H7)</f>
        <v>60</v>
      </c>
      <c r="E7" s="128">
        <v>30</v>
      </c>
      <c r="F7" s="128">
        <v>30</v>
      </c>
      <c r="G7" s="128">
        <v>0</v>
      </c>
      <c r="H7" s="127">
        <v>0</v>
      </c>
      <c r="I7" s="127">
        <f t="shared" si="0"/>
        <v>2</v>
      </c>
      <c r="J7" s="129">
        <f t="shared" si="1"/>
        <v>2</v>
      </c>
    </row>
    <row r="8" spans="1:10" ht="15.75">
      <c r="A8" s="61" t="s">
        <v>69</v>
      </c>
      <c r="B8" s="125">
        <v>5</v>
      </c>
      <c r="C8" s="126" t="s">
        <v>3</v>
      </c>
      <c r="D8" s="127">
        <v>45</v>
      </c>
      <c r="E8" s="128">
        <v>15</v>
      </c>
      <c r="F8" s="128">
        <v>10</v>
      </c>
      <c r="G8" s="128">
        <v>20</v>
      </c>
      <c r="H8" s="127">
        <v>0</v>
      </c>
      <c r="I8" s="127">
        <f t="shared" si="0"/>
        <v>1</v>
      </c>
      <c r="J8" s="129">
        <f t="shared" si="1"/>
        <v>2</v>
      </c>
    </row>
    <row r="9" spans="1:10" ht="15.75">
      <c r="A9" s="61" t="s">
        <v>68</v>
      </c>
      <c r="B9" s="125">
        <v>4</v>
      </c>
      <c r="C9" s="126" t="s">
        <v>3</v>
      </c>
      <c r="D9" s="127">
        <v>45</v>
      </c>
      <c r="E9" s="128">
        <v>15</v>
      </c>
      <c r="F9" s="130">
        <v>6</v>
      </c>
      <c r="G9" s="130">
        <v>24</v>
      </c>
      <c r="H9" s="127">
        <v>0</v>
      </c>
      <c r="I9" s="127">
        <f t="shared" si="0"/>
        <v>1</v>
      </c>
      <c r="J9" s="129">
        <f t="shared" si="1"/>
        <v>2</v>
      </c>
    </row>
    <row r="10" spans="1:10" ht="15.75">
      <c r="A10" s="61" t="s">
        <v>79</v>
      </c>
      <c r="B10" s="125">
        <v>5</v>
      </c>
      <c r="C10" s="126" t="s">
        <v>3</v>
      </c>
      <c r="D10" s="127">
        <v>60</v>
      </c>
      <c r="E10" s="128">
        <v>30</v>
      </c>
      <c r="F10" s="130">
        <v>15</v>
      </c>
      <c r="G10" s="130">
        <v>15</v>
      </c>
      <c r="H10" s="127">
        <v>0</v>
      </c>
      <c r="I10" s="127">
        <f t="shared" si="0"/>
        <v>2</v>
      </c>
      <c r="J10" s="129">
        <f t="shared" si="1"/>
        <v>2</v>
      </c>
    </row>
    <row r="11" spans="1:10" ht="15.75">
      <c r="A11" s="63" t="s">
        <v>67</v>
      </c>
      <c r="B11" s="125">
        <v>3</v>
      </c>
      <c r="C11" s="126" t="s">
        <v>5</v>
      </c>
      <c r="D11" s="129">
        <v>45</v>
      </c>
      <c r="E11" s="128">
        <v>15</v>
      </c>
      <c r="F11" s="130">
        <v>0</v>
      </c>
      <c r="G11" s="130">
        <v>30</v>
      </c>
      <c r="H11" s="127">
        <v>0</v>
      </c>
      <c r="I11" s="127">
        <f t="shared" si="0"/>
        <v>1</v>
      </c>
      <c r="J11" s="129">
        <f t="shared" si="1"/>
        <v>2</v>
      </c>
    </row>
    <row r="12" spans="1:10" ht="15.75">
      <c r="A12" s="61" t="s">
        <v>124</v>
      </c>
      <c r="B12" s="131">
        <v>1</v>
      </c>
      <c r="C12" s="126" t="s">
        <v>5</v>
      </c>
      <c r="D12" s="127">
        <v>15</v>
      </c>
      <c r="E12" s="127">
        <v>15</v>
      </c>
      <c r="F12" s="127">
        <v>0</v>
      </c>
      <c r="G12" s="132">
        <v>0</v>
      </c>
      <c r="H12" s="127">
        <v>0</v>
      </c>
      <c r="I12" s="127">
        <f t="shared" si="0"/>
        <v>1</v>
      </c>
      <c r="J12" s="129">
        <f t="shared" si="1"/>
        <v>0</v>
      </c>
    </row>
    <row r="13" spans="1:10" ht="15.75">
      <c r="A13" s="61" t="s">
        <v>158</v>
      </c>
      <c r="B13" s="131">
        <v>2</v>
      </c>
      <c r="C13" s="126" t="s">
        <v>5</v>
      </c>
      <c r="D13" s="127">
        <v>30</v>
      </c>
      <c r="E13" s="127">
        <v>15</v>
      </c>
      <c r="F13" s="127">
        <v>5</v>
      </c>
      <c r="G13" s="132">
        <v>10</v>
      </c>
      <c r="H13" s="127">
        <v>0</v>
      </c>
      <c r="I13" s="127">
        <f t="shared" si="0"/>
        <v>1</v>
      </c>
      <c r="J13" s="163">
        <f t="shared" si="1"/>
        <v>1</v>
      </c>
    </row>
    <row r="14" spans="1:10" ht="15.75">
      <c r="A14" s="61" t="s">
        <v>210</v>
      </c>
      <c r="B14" s="125">
        <v>2</v>
      </c>
      <c r="C14" s="133" t="s">
        <v>5</v>
      </c>
      <c r="D14" s="127">
        <v>30</v>
      </c>
      <c r="E14" s="128">
        <v>30</v>
      </c>
      <c r="F14" s="128">
        <v>0</v>
      </c>
      <c r="G14" s="128">
        <v>0</v>
      </c>
      <c r="H14" s="127">
        <v>0</v>
      </c>
      <c r="I14" s="127">
        <f t="shared" si="0"/>
        <v>2</v>
      </c>
      <c r="J14" s="163">
        <f t="shared" si="1"/>
        <v>0</v>
      </c>
    </row>
    <row r="15" spans="1:10" ht="15.75">
      <c r="A15" s="64" t="s">
        <v>2</v>
      </c>
      <c r="B15" s="134">
        <f>SUM(B5:B14)</f>
        <v>30</v>
      </c>
      <c r="C15" s="135">
        <f>COUNTIF(C5:C14,"e")</f>
        <v>4</v>
      </c>
      <c r="D15" s="136">
        <f t="shared" ref="D15:J15" si="2">SUM(D5:D14)</f>
        <v>390</v>
      </c>
      <c r="E15" s="137">
        <f t="shared" si="2"/>
        <v>165</v>
      </c>
      <c r="F15" s="137">
        <f t="shared" si="2"/>
        <v>96</v>
      </c>
      <c r="G15" s="137">
        <f t="shared" si="2"/>
        <v>129</v>
      </c>
      <c r="H15" s="136">
        <f t="shared" si="2"/>
        <v>0</v>
      </c>
      <c r="I15" s="138">
        <f t="shared" si="2"/>
        <v>11</v>
      </c>
      <c r="J15" s="268">
        <f t="shared" si="2"/>
        <v>15</v>
      </c>
    </row>
    <row r="16" spans="1:10" ht="15.75">
      <c r="A16" s="65" t="s">
        <v>15</v>
      </c>
      <c r="B16" s="139"/>
      <c r="C16" s="140"/>
      <c r="D16" s="140"/>
      <c r="E16" s="140"/>
      <c r="F16" s="140"/>
      <c r="G16" s="140"/>
      <c r="H16" s="140"/>
      <c r="I16" s="140"/>
      <c r="J16" s="192"/>
    </row>
    <row r="17" spans="1:10" ht="15.75">
      <c r="A17" s="66" t="s">
        <v>14</v>
      </c>
      <c r="B17" s="131">
        <v>2</v>
      </c>
      <c r="C17" s="126" t="s">
        <v>5</v>
      </c>
      <c r="D17" s="127">
        <f>SUM(E17:H17)</f>
        <v>30</v>
      </c>
      <c r="E17" s="127">
        <v>0</v>
      </c>
      <c r="F17" s="127">
        <v>0</v>
      </c>
      <c r="G17" s="132">
        <v>30</v>
      </c>
      <c r="H17" s="127">
        <v>0</v>
      </c>
      <c r="I17" s="127">
        <f>ROUNDUP(E17/15,0)</f>
        <v>0</v>
      </c>
      <c r="J17" s="129">
        <f>ROUNDUP((F17+G17+H17)/15,0)</f>
        <v>2</v>
      </c>
    </row>
    <row r="18" spans="1:10" ht="15.75">
      <c r="A18" s="66" t="s">
        <v>66</v>
      </c>
      <c r="B18" s="131">
        <v>1</v>
      </c>
      <c r="C18" s="126" t="s">
        <v>5</v>
      </c>
      <c r="D18" s="127">
        <v>15</v>
      </c>
      <c r="E18" s="127">
        <v>0</v>
      </c>
      <c r="F18" s="127">
        <v>15</v>
      </c>
      <c r="G18" s="132">
        <v>0</v>
      </c>
      <c r="H18" s="127">
        <v>0</v>
      </c>
      <c r="I18" s="127">
        <f>ROUNDUP(E18/15,0)</f>
        <v>0</v>
      </c>
      <c r="J18" s="129">
        <f>ROUNDUP((F18+G18+H18)/15,0)</f>
        <v>1</v>
      </c>
    </row>
    <row r="19" spans="1:10" ht="15.75">
      <c r="A19" s="60" t="s">
        <v>65</v>
      </c>
      <c r="B19" s="131">
        <v>5</v>
      </c>
      <c r="C19" s="133" t="s">
        <v>3</v>
      </c>
      <c r="D19" s="127">
        <v>60</v>
      </c>
      <c r="E19" s="129">
        <v>15</v>
      </c>
      <c r="F19" s="127">
        <v>15</v>
      </c>
      <c r="G19" s="132">
        <v>30</v>
      </c>
      <c r="H19" s="127">
        <v>0</v>
      </c>
      <c r="I19" s="127">
        <v>1</v>
      </c>
      <c r="J19" s="129">
        <f>ROUNDUP((F19+G19+H19)/15,0)</f>
        <v>3</v>
      </c>
    </row>
    <row r="20" spans="1:10" ht="15.75">
      <c r="A20" s="62" t="s">
        <v>64</v>
      </c>
      <c r="B20" s="131">
        <v>5</v>
      </c>
      <c r="C20" s="133" t="s">
        <v>3</v>
      </c>
      <c r="D20" s="129">
        <v>60</v>
      </c>
      <c r="E20" s="129">
        <v>30</v>
      </c>
      <c r="F20" s="129">
        <v>10</v>
      </c>
      <c r="G20" s="142">
        <v>20</v>
      </c>
      <c r="H20" s="127">
        <v>0</v>
      </c>
      <c r="I20" s="127">
        <f t="shared" ref="I20:I26" si="3">ROUNDUP(E20/15,0)</f>
        <v>2</v>
      </c>
      <c r="J20" s="129">
        <f>ROUNDUP((F20+G20+H20)/15,0)</f>
        <v>2</v>
      </c>
    </row>
    <row r="21" spans="1:10" ht="15.75">
      <c r="A21" s="66" t="s">
        <v>63</v>
      </c>
      <c r="B21" s="131">
        <v>3</v>
      </c>
      <c r="C21" s="133" t="s">
        <v>5</v>
      </c>
      <c r="D21" s="129">
        <v>30</v>
      </c>
      <c r="E21" s="129">
        <v>15</v>
      </c>
      <c r="F21" s="129">
        <v>5</v>
      </c>
      <c r="G21" s="142">
        <v>10</v>
      </c>
      <c r="H21" s="127">
        <v>0</v>
      </c>
      <c r="I21" s="127">
        <f t="shared" si="3"/>
        <v>1</v>
      </c>
      <c r="J21" s="129">
        <f t="shared" ref="J21:J26" si="4">ROUNDUP((F21+G21+H21)/15,0)</f>
        <v>1</v>
      </c>
    </row>
    <row r="22" spans="1:10" ht="15.75">
      <c r="A22" s="62" t="s">
        <v>126</v>
      </c>
      <c r="B22" s="131">
        <v>5</v>
      </c>
      <c r="C22" s="126" t="s">
        <v>3</v>
      </c>
      <c r="D22" s="127">
        <f>SUM(E22:H22)</f>
        <v>45</v>
      </c>
      <c r="E22" s="127">
        <v>30</v>
      </c>
      <c r="F22" s="127">
        <v>5</v>
      </c>
      <c r="G22" s="127">
        <v>10</v>
      </c>
      <c r="H22" s="127">
        <v>0</v>
      </c>
      <c r="I22" s="127">
        <f t="shared" si="3"/>
        <v>2</v>
      </c>
      <c r="J22" s="129">
        <f t="shared" si="4"/>
        <v>1</v>
      </c>
    </row>
    <row r="23" spans="1:10" ht="15.75">
      <c r="A23" s="62" t="s">
        <v>77</v>
      </c>
      <c r="B23" s="131">
        <v>3</v>
      </c>
      <c r="C23" s="126" t="s">
        <v>5</v>
      </c>
      <c r="D23" s="127">
        <v>30</v>
      </c>
      <c r="E23" s="127">
        <v>15</v>
      </c>
      <c r="F23" s="127">
        <v>5</v>
      </c>
      <c r="G23" s="127">
        <v>10</v>
      </c>
      <c r="H23" s="127">
        <v>0</v>
      </c>
      <c r="I23" s="127">
        <f>ROUNDUP(E23/15,0)</f>
        <v>1</v>
      </c>
      <c r="J23" s="129">
        <f t="shared" si="4"/>
        <v>1</v>
      </c>
    </row>
    <row r="24" spans="1:10" ht="15.75">
      <c r="A24" s="61" t="s">
        <v>143</v>
      </c>
      <c r="B24" s="131">
        <v>1</v>
      </c>
      <c r="C24" s="126" t="s">
        <v>5</v>
      </c>
      <c r="D24" s="127">
        <v>15</v>
      </c>
      <c r="E24" s="127">
        <v>0</v>
      </c>
      <c r="F24" s="127">
        <v>0</v>
      </c>
      <c r="G24" s="132">
        <v>15</v>
      </c>
      <c r="H24" s="127">
        <v>0</v>
      </c>
      <c r="I24" s="127">
        <f>ROUNDUP(E24/15,0)</f>
        <v>0</v>
      </c>
      <c r="J24" s="129">
        <f t="shared" si="4"/>
        <v>1</v>
      </c>
    </row>
    <row r="25" spans="1:10" ht="15.75">
      <c r="A25" s="62" t="s">
        <v>125</v>
      </c>
      <c r="B25" s="131">
        <v>3</v>
      </c>
      <c r="C25" s="126" t="s">
        <v>5</v>
      </c>
      <c r="D25" s="129">
        <v>30</v>
      </c>
      <c r="E25" s="129">
        <v>30</v>
      </c>
      <c r="F25" s="129">
        <v>0</v>
      </c>
      <c r="G25" s="129">
        <v>0</v>
      </c>
      <c r="H25" s="127">
        <v>0</v>
      </c>
      <c r="I25" s="127">
        <f>ROUNDUP(E25/15,0)</f>
        <v>2</v>
      </c>
      <c r="J25" s="129">
        <f t="shared" si="4"/>
        <v>0</v>
      </c>
    </row>
    <row r="26" spans="1:10" ht="15.75">
      <c r="A26" s="109" t="s">
        <v>211</v>
      </c>
      <c r="B26" s="131">
        <v>2</v>
      </c>
      <c r="C26" s="126" t="s">
        <v>5</v>
      </c>
      <c r="D26" s="127">
        <v>30</v>
      </c>
      <c r="E26" s="127">
        <v>30</v>
      </c>
      <c r="F26" s="127">
        <v>0</v>
      </c>
      <c r="G26" s="127">
        <v>0</v>
      </c>
      <c r="H26" s="127">
        <v>0</v>
      </c>
      <c r="I26" s="127">
        <f t="shared" si="3"/>
        <v>2</v>
      </c>
      <c r="J26" s="163">
        <f t="shared" si="4"/>
        <v>0</v>
      </c>
    </row>
    <row r="27" spans="1:10" ht="15.75">
      <c r="A27" s="67" t="s">
        <v>2</v>
      </c>
      <c r="B27" s="134">
        <f>SUM(B17:B26)</f>
        <v>30</v>
      </c>
      <c r="C27" s="135">
        <f>COUNTIF(C17:C26,"e")</f>
        <v>3</v>
      </c>
      <c r="D27" s="136">
        <f t="shared" ref="D27:J27" si="5">SUM(D17:D26)</f>
        <v>345</v>
      </c>
      <c r="E27" s="136">
        <f t="shared" si="5"/>
        <v>165</v>
      </c>
      <c r="F27" s="136">
        <f t="shared" si="5"/>
        <v>55</v>
      </c>
      <c r="G27" s="136">
        <f t="shared" si="5"/>
        <v>125</v>
      </c>
      <c r="H27" s="136">
        <f t="shared" si="5"/>
        <v>0</v>
      </c>
      <c r="I27" s="138">
        <f t="shared" si="5"/>
        <v>11</v>
      </c>
      <c r="J27" s="268">
        <f t="shared" si="5"/>
        <v>12</v>
      </c>
    </row>
    <row r="28" spans="1:10" ht="15.75">
      <c r="A28" s="68" t="s">
        <v>11</v>
      </c>
      <c r="B28" s="139"/>
      <c r="C28" s="143"/>
      <c r="D28" s="143"/>
      <c r="E28" s="143"/>
      <c r="F28" s="143"/>
      <c r="G28" s="143"/>
      <c r="H28" s="143"/>
      <c r="I28" s="143"/>
      <c r="J28" s="196"/>
    </row>
    <row r="29" spans="1:10" ht="15.75">
      <c r="A29" s="60" t="s">
        <v>62</v>
      </c>
      <c r="B29" s="131">
        <v>2</v>
      </c>
      <c r="C29" s="133" t="s">
        <v>5</v>
      </c>
      <c r="D29" s="127">
        <v>30</v>
      </c>
      <c r="E29" s="127">
        <v>0</v>
      </c>
      <c r="F29" s="127">
        <v>0</v>
      </c>
      <c r="G29" s="132">
        <v>30</v>
      </c>
      <c r="H29" s="127">
        <v>0</v>
      </c>
      <c r="I29" s="127">
        <f t="shared" ref="I29:I38" si="6">ROUNDUP(E29/15,0)</f>
        <v>0</v>
      </c>
      <c r="J29" s="129">
        <f t="shared" ref="J29:J38" si="7">ROUNDUP((F29+G29+H29)/15,0)</f>
        <v>2</v>
      </c>
    </row>
    <row r="30" spans="1:10" ht="15.75">
      <c r="A30" s="109" t="s">
        <v>179</v>
      </c>
      <c r="B30" s="289">
        <v>1</v>
      </c>
      <c r="C30" s="133" t="s">
        <v>5</v>
      </c>
      <c r="D30" s="129">
        <v>15</v>
      </c>
      <c r="E30" s="129">
        <v>15</v>
      </c>
      <c r="F30" s="129">
        <v>0</v>
      </c>
      <c r="G30" s="142">
        <v>0</v>
      </c>
      <c r="H30" s="127">
        <v>0</v>
      </c>
      <c r="I30" s="127">
        <f>ROUNDUP(E30/15,0)</f>
        <v>1</v>
      </c>
      <c r="J30" s="129">
        <f>ROUNDUP((F30+G30+H30)/15,0)</f>
        <v>0</v>
      </c>
    </row>
    <row r="31" spans="1:10" ht="15.75">
      <c r="A31" s="60" t="s">
        <v>130</v>
      </c>
      <c r="B31" s="131">
        <v>4</v>
      </c>
      <c r="C31" s="133" t="s">
        <v>3</v>
      </c>
      <c r="D31" s="127">
        <f>SUM(E31:H31)</f>
        <v>60</v>
      </c>
      <c r="E31" s="127">
        <v>30</v>
      </c>
      <c r="F31" s="127">
        <v>8</v>
      </c>
      <c r="G31" s="132">
        <v>20</v>
      </c>
      <c r="H31" s="127">
        <v>2</v>
      </c>
      <c r="I31" s="127">
        <f t="shared" si="6"/>
        <v>2</v>
      </c>
      <c r="J31" s="129">
        <f t="shared" si="7"/>
        <v>2</v>
      </c>
    </row>
    <row r="32" spans="1:10" ht="15.75">
      <c r="A32" s="61" t="s">
        <v>71</v>
      </c>
      <c r="B32" s="131">
        <v>4</v>
      </c>
      <c r="C32" s="126" t="s">
        <v>3</v>
      </c>
      <c r="D32" s="129">
        <v>60</v>
      </c>
      <c r="E32" s="129">
        <v>30</v>
      </c>
      <c r="F32" s="129">
        <v>10</v>
      </c>
      <c r="G32" s="142">
        <v>20</v>
      </c>
      <c r="H32" s="127">
        <v>0</v>
      </c>
      <c r="I32" s="127">
        <f t="shared" si="6"/>
        <v>2</v>
      </c>
      <c r="J32" s="129">
        <f t="shared" si="7"/>
        <v>2</v>
      </c>
    </row>
    <row r="33" spans="1:10" ht="15.75">
      <c r="A33" s="60" t="s">
        <v>72</v>
      </c>
      <c r="B33" s="131">
        <v>2</v>
      </c>
      <c r="C33" s="126" t="s">
        <v>5</v>
      </c>
      <c r="D33" s="127">
        <f>SUM(E33:H33)</f>
        <v>30</v>
      </c>
      <c r="E33" s="127">
        <v>15</v>
      </c>
      <c r="F33" s="127">
        <v>5</v>
      </c>
      <c r="G33" s="132">
        <v>10</v>
      </c>
      <c r="H33" s="127">
        <v>0</v>
      </c>
      <c r="I33" s="127">
        <f t="shared" si="6"/>
        <v>1</v>
      </c>
      <c r="J33" s="129">
        <f t="shared" si="7"/>
        <v>1</v>
      </c>
    </row>
    <row r="34" spans="1:10" ht="15.75">
      <c r="A34" s="60" t="s">
        <v>74</v>
      </c>
      <c r="B34" s="131">
        <v>3</v>
      </c>
      <c r="C34" s="133" t="s">
        <v>5</v>
      </c>
      <c r="D34" s="127">
        <v>45</v>
      </c>
      <c r="E34" s="129">
        <v>15</v>
      </c>
      <c r="F34" s="127">
        <v>10</v>
      </c>
      <c r="G34" s="132">
        <v>20</v>
      </c>
      <c r="H34" s="127">
        <v>0</v>
      </c>
      <c r="I34" s="127">
        <f t="shared" si="6"/>
        <v>1</v>
      </c>
      <c r="J34" s="129">
        <f t="shared" si="7"/>
        <v>2</v>
      </c>
    </row>
    <row r="35" spans="1:10" ht="15.75">
      <c r="A35" s="62" t="s">
        <v>140</v>
      </c>
      <c r="B35" s="131">
        <v>2</v>
      </c>
      <c r="C35" s="126" t="s">
        <v>5</v>
      </c>
      <c r="D35" s="127">
        <v>30</v>
      </c>
      <c r="E35" s="127">
        <v>15</v>
      </c>
      <c r="F35" s="127">
        <v>5</v>
      </c>
      <c r="G35" s="127">
        <v>10</v>
      </c>
      <c r="H35" s="127">
        <v>0</v>
      </c>
      <c r="I35" s="127">
        <f>ROUNDUP(E35/15,0)</f>
        <v>1</v>
      </c>
      <c r="J35" s="129">
        <v>1</v>
      </c>
    </row>
    <row r="36" spans="1:10" ht="15.75">
      <c r="A36" s="61" t="s">
        <v>73</v>
      </c>
      <c r="B36" s="131">
        <v>4</v>
      </c>
      <c r="C36" s="126" t="s">
        <v>3</v>
      </c>
      <c r="D36" s="127">
        <v>45</v>
      </c>
      <c r="E36" s="129">
        <v>15</v>
      </c>
      <c r="F36" s="127">
        <v>10</v>
      </c>
      <c r="G36" s="127">
        <v>20</v>
      </c>
      <c r="H36" s="127">
        <v>0</v>
      </c>
      <c r="I36" s="127">
        <f>ROUNDUP(E36/15,0)</f>
        <v>1</v>
      </c>
      <c r="J36" s="129">
        <f>ROUNDUP((F36+G36+H36)/15,0)</f>
        <v>2</v>
      </c>
    </row>
    <row r="37" spans="1:10" ht="15.75">
      <c r="A37" s="61" t="s">
        <v>128</v>
      </c>
      <c r="B37" s="131">
        <v>4</v>
      </c>
      <c r="C37" s="126" t="s">
        <v>5</v>
      </c>
      <c r="D37" s="127">
        <v>45</v>
      </c>
      <c r="E37" s="127">
        <v>15</v>
      </c>
      <c r="F37" s="127">
        <v>10</v>
      </c>
      <c r="G37" s="132">
        <v>20</v>
      </c>
      <c r="H37" s="127">
        <v>0</v>
      </c>
      <c r="I37" s="127">
        <f t="shared" si="6"/>
        <v>1</v>
      </c>
      <c r="J37" s="129">
        <f t="shared" si="7"/>
        <v>2</v>
      </c>
    </row>
    <row r="38" spans="1:10" ht="15.75">
      <c r="A38" s="60" t="s">
        <v>75</v>
      </c>
      <c r="B38" s="131">
        <v>4</v>
      </c>
      <c r="C38" s="133" t="s">
        <v>3</v>
      </c>
      <c r="D38" s="127">
        <v>30</v>
      </c>
      <c r="E38" s="127">
        <v>15</v>
      </c>
      <c r="F38" s="127">
        <v>5</v>
      </c>
      <c r="G38" s="132">
        <v>8</v>
      </c>
      <c r="H38" s="127">
        <v>2</v>
      </c>
      <c r="I38" s="127">
        <f t="shared" si="6"/>
        <v>1</v>
      </c>
      <c r="J38" s="163">
        <f t="shared" si="7"/>
        <v>1</v>
      </c>
    </row>
    <row r="39" spans="1:10" ht="15.75">
      <c r="A39" s="64" t="s">
        <v>2</v>
      </c>
      <c r="B39" s="134">
        <f>SUM(B29:B38)</f>
        <v>30</v>
      </c>
      <c r="C39" s="135">
        <f>COUNTIF(C29:C38,"e")</f>
        <v>4</v>
      </c>
      <c r="D39" s="136">
        <f>SUM(D29:D38)</f>
        <v>390</v>
      </c>
      <c r="E39" s="136">
        <f>SUM(E29:E38)</f>
        <v>165</v>
      </c>
      <c r="F39" s="136">
        <f>SUM(F29:F38)</f>
        <v>63</v>
      </c>
      <c r="G39" s="136">
        <f>SUM(G29:G38)</f>
        <v>158</v>
      </c>
      <c r="H39" s="136">
        <f>SUM(H31:H38)</f>
        <v>4</v>
      </c>
      <c r="I39" s="138">
        <f>SUM(I29:I38)</f>
        <v>11</v>
      </c>
      <c r="J39" s="268">
        <f>SUM(J29:J38)</f>
        <v>15</v>
      </c>
    </row>
    <row r="40" spans="1:10" ht="15.75">
      <c r="A40" s="68" t="s">
        <v>61</v>
      </c>
      <c r="B40" s="139"/>
      <c r="C40" s="143"/>
      <c r="D40" s="143"/>
      <c r="E40" s="143"/>
      <c r="F40" s="143"/>
      <c r="G40" s="143"/>
      <c r="H40" s="143"/>
      <c r="I40" s="143"/>
      <c r="J40" s="196"/>
    </row>
    <row r="41" spans="1:10" ht="15.75">
      <c r="A41" s="60" t="s">
        <v>60</v>
      </c>
      <c r="B41" s="131">
        <v>2</v>
      </c>
      <c r="C41" s="126" t="s">
        <v>3</v>
      </c>
      <c r="D41" s="127">
        <v>15</v>
      </c>
      <c r="E41" s="127">
        <v>0</v>
      </c>
      <c r="F41" s="127">
        <v>0</v>
      </c>
      <c r="G41" s="132">
        <v>15</v>
      </c>
      <c r="H41" s="127">
        <v>0</v>
      </c>
      <c r="I41" s="127">
        <f t="shared" ref="I41:I50" si="8">ROUNDUP(E41/15,0)</f>
        <v>0</v>
      </c>
      <c r="J41" s="129">
        <f t="shared" ref="J41:J50" si="9">ROUNDUP((F41+G41+H41)/15,0)</f>
        <v>1</v>
      </c>
    </row>
    <row r="42" spans="1:10" ht="15.75">
      <c r="A42" s="61" t="s">
        <v>119</v>
      </c>
      <c r="B42" s="131">
        <v>3</v>
      </c>
      <c r="C42" s="126" t="s">
        <v>5</v>
      </c>
      <c r="D42" s="127">
        <v>45</v>
      </c>
      <c r="E42" s="127">
        <v>15</v>
      </c>
      <c r="F42" s="127">
        <v>8</v>
      </c>
      <c r="G42" s="127">
        <v>20</v>
      </c>
      <c r="H42" s="127">
        <v>2</v>
      </c>
      <c r="I42" s="127">
        <f t="shared" si="8"/>
        <v>1</v>
      </c>
      <c r="J42" s="129">
        <f t="shared" si="9"/>
        <v>2</v>
      </c>
    </row>
    <row r="43" spans="1:10" ht="15.75">
      <c r="A43" s="60" t="s">
        <v>59</v>
      </c>
      <c r="B43" s="131">
        <v>4</v>
      </c>
      <c r="C43" s="126" t="s">
        <v>5</v>
      </c>
      <c r="D43" s="127">
        <v>45</v>
      </c>
      <c r="E43" s="127">
        <v>15</v>
      </c>
      <c r="F43" s="127">
        <v>8</v>
      </c>
      <c r="G43" s="132">
        <v>20</v>
      </c>
      <c r="H43" s="127">
        <v>2</v>
      </c>
      <c r="I43" s="127">
        <f t="shared" si="8"/>
        <v>1</v>
      </c>
      <c r="J43" s="129">
        <f t="shared" si="9"/>
        <v>2</v>
      </c>
    </row>
    <row r="44" spans="1:10" ht="15.75">
      <c r="A44" s="60" t="s">
        <v>160</v>
      </c>
      <c r="B44" s="131">
        <v>1</v>
      </c>
      <c r="C44" s="126" t="s">
        <v>5</v>
      </c>
      <c r="D44" s="127">
        <v>15</v>
      </c>
      <c r="E44" s="127">
        <v>15</v>
      </c>
      <c r="F44" s="127">
        <v>0</v>
      </c>
      <c r="G44" s="132">
        <v>0</v>
      </c>
      <c r="H44" s="127">
        <v>0</v>
      </c>
      <c r="I44" s="127">
        <f>ROUNDUP(E44/15,0)</f>
        <v>1</v>
      </c>
      <c r="J44" s="129">
        <f>ROUNDUP((F44+G44+H44)/15,0)</f>
        <v>0</v>
      </c>
    </row>
    <row r="45" spans="1:10" ht="15.75">
      <c r="A45" s="60" t="s">
        <v>57</v>
      </c>
      <c r="B45" s="131">
        <v>4</v>
      </c>
      <c r="C45" s="133" t="s">
        <v>3</v>
      </c>
      <c r="D45" s="127">
        <v>60</v>
      </c>
      <c r="E45" s="145">
        <v>30</v>
      </c>
      <c r="F45" s="145">
        <v>4</v>
      </c>
      <c r="G45" s="145">
        <v>20</v>
      </c>
      <c r="H45" s="127">
        <v>6</v>
      </c>
      <c r="I45" s="127">
        <f t="shared" si="8"/>
        <v>2</v>
      </c>
      <c r="J45" s="129">
        <f t="shared" si="9"/>
        <v>2</v>
      </c>
    </row>
    <row r="46" spans="1:10" ht="15.75">
      <c r="A46" s="61" t="s">
        <v>129</v>
      </c>
      <c r="B46" s="131">
        <v>4</v>
      </c>
      <c r="C46" s="133" t="s">
        <v>3</v>
      </c>
      <c r="D46" s="127">
        <v>45</v>
      </c>
      <c r="E46" s="127">
        <v>15</v>
      </c>
      <c r="F46" s="127">
        <v>10</v>
      </c>
      <c r="G46" s="132">
        <v>20</v>
      </c>
      <c r="H46" s="127">
        <v>0</v>
      </c>
      <c r="I46" s="127">
        <f>ROUNDUP(E46/15,0)</f>
        <v>1</v>
      </c>
      <c r="J46" s="129">
        <f>ROUNDUP((F46+G46+H46)/15,0)</f>
        <v>2</v>
      </c>
    </row>
    <row r="47" spans="1:10" ht="15.75">
      <c r="A47" s="61" t="s">
        <v>85</v>
      </c>
      <c r="B47" s="131">
        <v>3</v>
      </c>
      <c r="C47" s="126" t="s">
        <v>5</v>
      </c>
      <c r="D47" s="129">
        <v>45</v>
      </c>
      <c r="E47" s="129">
        <v>15</v>
      </c>
      <c r="F47" s="129">
        <v>4</v>
      </c>
      <c r="G47" s="142">
        <v>20</v>
      </c>
      <c r="H47" s="129">
        <v>6</v>
      </c>
      <c r="I47" s="127">
        <f t="shared" si="8"/>
        <v>1</v>
      </c>
      <c r="J47" s="129">
        <f t="shared" si="9"/>
        <v>2</v>
      </c>
    </row>
    <row r="48" spans="1:10" ht="15.75">
      <c r="A48" s="60" t="s">
        <v>152</v>
      </c>
      <c r="B48" s="131">
        <v>3</v>
      </c>
      <c r="C48" s="126" t="s">
        <v>5</v>
      </c>
      <c r="D48" s="127">
        <v>45</v>
      </c>
      <c r="E48" s="127">
        <v>15</v>
      </c>
      <c r="F48" s="127">
        <v>10</v>
      </c>
      <c r="G48" s="127">
        <v>20</v>
      </c>
      <c r="H48" s="127">
        <v>0</v>
      </c>
      <c r="I48" s="127">
        <f>ROUNDUP(E48/15,0)</f>
        <v>1</v>
      </c>
      <c r="J48" s="129">
        <f>ROUNDUP((F48+G48+H48)/15,0)</f>
        <v>2</v>
      </c>
    </row>
    <row r="49" spans="1:10" ht="15.75">
      <c r="A49" s="66" t="s">
        <v>78</v>
      </c>
      <c r="B49" s="131">
        <v>2</v>
      </c>
      <c r="C49" s="126" t="s">
        <v>5</v>
      </c>
      <c r="D49" s="127">
        <v>30</v>
      </c>
      <c r="E49" s="127">
        <v>15</v>
      </c>
      <c r="F49" s="127">
        <v>5</v>
      </c>
      <c r="G49" s="127">
        <v>8</v>
      </c>
      <c r="H49" s="127">
        <v>2</v>
      </c>
      <c r="I49" s="127">
        <f>ROUNDUP(E49/15,0)</f>
        <v>1</v>
      </c>
      <c r="J49" s="129">
        <f>ROUNDUP((F49+G49+H49)/15,0)</f>
        <v>1</v>
      </c>
    </row>
    <row r="50" spans="1:10" ht="15.75">
      <c r="A50" s="60" t="s">
        <v>144</v>
      </c>
      <c r="B50" s="131">
        <v>4</v>
      </c>
      <c r="C50" s="126" t="s">
        <v>3</v>
      </c>
      <c r="D50" s="127">
        <v>45</v>
      </c>
      <c r="E50" s="127">
        <v>15</v>
      </c>
      <c r="F50" s="127">
        <v>6</v>
      </c>
      <c r="G50" s="132">
        <v>20</v>
      </c>
      <c r="H50" s="127">
        <v>4</v>
      </c>
      <c r="I50" s="127">
        <f t="shared" si="8"/>
        <v>1</v>
      </c>
      <c r="J50" s="163">
        <f t="shared" si="9"/>
        <v>2</v>
      </c>
    </row>
    <row r="51" spans="1:10" ht="15.75">
      <c r="A51" s="64" t="s">
        <v>2</v>
      </c>
      <c r="B51" s="134">
        <f>SUM(B41:B50)</f>
        <v>30</v>
      </c>
      <c r="C51" s="135">
        <f>COUNTIF(C41:C50,"e")</f>
        <v>4</v>
      </c>
      <c r="D51" s="136">
        <f t="shared" ref="D51:J51" si="10">SUM(D41:D50)</f>
        <v>390</v>
      </c>
      <c r="E51" s="136">
        <f t="shared" si="10"/>
        <v>150</v>
      </c>
      <c r="F51" s="136">
        <f t="shared" si="10"/>
        <v>55</v>
      </c>
      <c r="G51" s="136">
        <f t="shared" si="10"/>
        <v>163</v>
      </c>
      <c r="H51" s="136">
        <f t="shared" si="10"/>
        <v>22</v>
      </c>
      <c r="I51" s="138">
        <f t="shared" si="10"/>
        <v>10</v>
      </c>
      <c r="J51" s="268">
        <f t="shared" si="10"/>
        <v>16</v>
      </c>
    </row>
    <row r="52" spans="1:10" ht="15.75">
      <c r="A52" s="177" t="s">
        <v>55</v>
      </c>
      <c r="B52" s="134">
        <f t="shared" ref="B52:H52" si="11">SUM(B15,B27,B39,B51)</f>
        <v>120</v>
      </c>
      <c r="C52" s="146">
        <f t="shared" si="11"/>
        <v>15</v>
      </c>
      <c r="D52" s="147">
        <f t="shared" si="11"/>
        <v>1515</v>
      </c>
      <c r="E52" s="148">
        <f t="shared" si="11"/>
        <v>645</v>
      </c>
      <c r="F52" s="148">
        <f t="shared" si="11"/>
        <v>269</v>
      </c>
      <c r="G52" s="148">
        <f t="shared" si="11"/>
        <v>575</v>
      </c>
      <c r="H52" s="148">
        <f t="shared" si="11"/>
        <v>26</v>
      </c>
      <c r="I52" s="149"/>
      <c r="J52" s="149"/>
    </row>
    <row r="53" spans="1:10" ht="15.75">
      <c r="A53" s="178" t="s">
        <v>0</v>
      </c>
      <c r="B53" s="150"/>
      <c r="C53" s="151"/>
      <c r="D53" s="152"/>
      <c r="E53" s="153">
        <f>(E52/D52)*100</f>
        <v>42.574257425742573</v>
      </c>
      <c r="F53" s="154">
        <f>(F52/D52)*100</f>
        <v>17.755775577557756</v>
      </c>
      <c r="G53" s="154">
        <f>(G52/D52)*100</f>
        <v>37.953795379537951</v>
      </c>
      <c r="H53" s="155">
        <f>(H52/D52)*100</f>
        <v>1.7161716171617163</v>
      </c>
      <c r="I53" s="156"/>
      <c r="J53" s="157"/>
    </row>
    <row r="54" spans="1:10" ht="15.75">
      <c r="A54" s="97"/>
      <c r="B54" s="39"/>
      <c r="C54" s="38"/>
      <c r="D54" s="37"/>
      <c r="E54" s="98"/>
      <c r="F54" s="99"/>
      <c r="G54" s="100"/>
      <c r="H54" s="101"/>
      <c r="I54" s="46"/>
      <c r="J54" s="46"/>
    </row>
    <row r="55" spans="1:10" ht="15.75">
      <c r="A55" s="322" t="s">
        <v>54</v>
      </c>
      <c r="B55" s="320"/>
      <c r="C55" s="323"/>
      <c r="D55" s="323"/>
      <c r="E55" s="323"/>
      <c r="F55" s="323"/>
      <c r="G55" s="323"/>
      <c r="H55" s="323"/>
      <c r="I55" s="323"/>
      <c r="J55" s="324"/>
    </row>
    <row r="56" spans="1:10" ht="15.75">
      <c r="A56" s="60" t="s">
        <v>76</v>
      </c>
      <c r="B56" s="131">
        <v>4</v>
      </c>
      <c r="C56" s="133" t="s">
        <v>5</v>
      </c>
      <c r="D56" s="129">
        <v>45</v>
      </c>
      <c r="E56" s="129">
        <v>15</v>
      </c>
      <c r="F56" s="129">
        <v>10</v>
      </c>
      <c r="G56" s="142">
        <v>20</v>
      </c>
      <c r="H56" s="129">
        <v>0</v>
      </c>
      <c r="I56" s="127">
        <f t="shared" ref="I56:I63" si="12">ROUNDUP(E56/15,0)</f>
        <v>1</v>
      </c>
      <c r="J56" s="129">
        <f t="shared" ref="J56:J63" si="13">ROUNDUP((F56+G56+H56)/15,0)</f>
        <v>2</v>
      </c>
    </row>
    <row r="57" spans="1:10" ht="15.75">
      <c r="A57" s="60" t="s">
        <v>53</v>
      </c>
      <c r="B57" s="131">
        <v>5</v>
      </c>
      <c r="C57" s="126" t="s">
        <v>3</v>
      </c>
      <c r="D57" s="127">
        <v>60</v>
      </c>
      <c r="E57" s="127">
        <v>30</v>
      </c>
      <c r="F57" s="127">
        <v>8</v>
      </c>
      <c r="G57" s="127">
        <v>20</v>
      </c>
      <c r="H57" s="127">
        <v>2</v>
      </c>
      <c r="I57" s="127">
        <f t="shared" si="12"/>
        <v>2</v>
      </c>
      <c r="J57" s="129">
        <f t="shared" si="13"/>
        <v>2</v>
      </c>
    </row>
    <row r="58" spans="1:10" ht="15.75">
      <c r="A58" s="60" t="s">
        <v>131</v>
      </c>
      <c r="B58" s="131">
        <v>4</v>
      </c>
      <c r="C58" s="133" t="s">
        <v>3</v>
      </c>
      <c r="D58" s="127">
        <v>45</v>
      </c>
      <c r="E58" s="127">
        <v>15</v>
      </c>
      <c r="F58" s="127">
        <v>10</v>
      </c>
      <c r="G58" s="127">
        <v>20</v>
      </c>
      <c r="H58" s="127">
        <v>0</v>
      </c>
      <c r="I58" s="127">
        <f t="shared" si="12"/>
        <v>1</v>
      </c>
      <c r="J58" s="129">
        <f t="shared" si="13"/>
        <v>2</v>
      </c>
    </row>
    <row r="59" spans="1:10" ht="15.75">
      <c r="A59" s="60" t="s">
        <v>147</v>
      </c>
      <c r="B59" s="131">
        <v>3</v>
      </c>
      <c r="C59" s="133" t="s">
        <v>5</v>
      </c>
      <c r="D59" s="127">
        <v>30</v>
      </c>
      <c r="E59" s="127">
        <v>15</v>
      </c>
      <c r="F59" s="127">
        <v>5</v>
      </c>
      <c r="G59" s="127">
        <v>10</v>
      </c>
      <c r="H59" s="127">
        <v>0</v>
      </c>
      <c r="I59" s="127">
        <f t="shared" si="12"/>
        <v>1</v>
      </c>
      <c r="J59" s="129">
        <f t="shared" si="13"/>
        <v>1</v>
      </c>
    </row>
    <row r="60" spans="1:10" ht="15.75">
      <c r="A60" s="60" t="s">
        <v>118</v>
      </c>
      <c r="B60" s="131">
        <v>4</v>
      </c>
      <c r="C60" s="133" t="s">
        <v>5</v>
      </c>
      <c r="D60" s="127">
        <v>45</v>
      </c>
      <c r="E60" s="127">
        <v>15</v>
      </c>
      <c r="F60" s="127">
        <v>10</v>
      </c>
      <c r="G60" s="127">
        <v>20</v>
      </c>
      <c r="H60" s="127">
        <v>0</v>
      </c>
      <c r="I60" s="127">
        <f t="shared" si="12"/>
        <v>1</v>
      </c>
      <c r="J60" s="129">
        <f t="shared" si="13"/>
        <v>2</v>
      </c>
    </row>
    <row r="61" spans="1:10" ht="15.75">
      <c r="A61" s="60" t="s">
        <v>84</v>
      </c>
      <c r="B61" s="131">
        <v>3</v>
      </c>
      <c r="C61" s="133" t="s">
        <v>5</v>
      </c>
      <c r="D61" s="127">
        <v>45</v>
      </c>
      <c r="E61" s="127">
        <v>15</v>
      </c>
      <c r="F61" s="127">
        <v>6</v>
      </c>
      <c r="G61" s="132">
        <v>20</v>
      </c>
      <c r="H61" s="127">
        <v>4</v>
      </c>
      <c r="I61" s="127">
        <f t="shared" si="12"/>
        <v>1</v>
      </c>
      <c r="J61" s="129">
        <f t="shared" si="13"/>
        <v>2</v>
      </c>
    </row>
    <row r="62" spans="1:10" ht="15.75">
      <c r="A62" s="110" t="s">
        <v>52</v>
      </c>
      <c r="B62" s="131">
        <v>4</v>
      </c>
      <c r="C62" s="158" t="s">
        <v>5</v>
      </c>
      <c r="D62" s="159">
        <v>45</v>
      </c>
      <c r="E62" s="159">
        <v>30</v>
      </c>
      <c r="F62" s="159">
        <v>5</v>
      </c>
      <c r="G62" s="159">
        <v>10</v>
      </c>
      <c r="H62" s="179">
        <v>0</v>
      </c>
      <c r="I62" s="159">
        <f t="shared" si="12"/>
        <v>2</v>
      </c>
      <c r="J62" s="160">
        <f t="shared" si="13"/>
        <v>1</v>
      </c>
    </row>
    <row r="63" spans="1:10" ht="15.75">
      <c r="A63" s="60" t="s">
        <v>51</v>
      </c>
      <c r="B63" s="131">
        <v>4</v>
      </c>
      <c r="C63" s="133" t="s">
        <v>5</v>
      </c>
      <c r="D63" s="127">
        <v>45</v>
      </c>
      <c r="E63" s="129">
        <v>30</v>
      </c>
      <c r="F63" s="127">
        <v>5</v>
      </c>
      <c r="G63" s="132">
        <v>10</v>
      </c>
      <c r="H63" s="127">
        <v>0</v>
      </c>
      <c r="I63" s="127">
        <f t="shared" si="12"/>
        <v>2</v>
      </c>
      <c r="J63" s="129">
        <f t="shared" si="13"/>
        <v>1</v>
      </c>
    </row>
    <row r="64" spans="1:10" ht="15.75">
      <c r="A64" s="64" t="s">
        <v>2</v>
      </c>
      <c r="B64" s="134">
        <f>SUM(B56:B63)</f>
        <v>31</v>
      </c>
      <c r="C64" s="135">
        <f>COUNTIF(C55:C63,"e")</f>
        <v>2</v>
      </c>
      <c r="D64" s="136">
        <f t="shared" ref="D64:J64" si="14">SUM(D56:D63)</f>
        <v>360</v>
      </c>
      <c r="E64" s="136">
        <f t="shared" si="14"/>
        <v>165</v>
      </c>
      <c r="F64" s="136">
        <f t="shared" si="14"/>
        <v>59</v>
      </c>
      <c r="G64" s="136">
        <f t="shared" si="14"/>
        <v>130</v>
      </c>
      <c r="H64" s="136">
        <f t="shared" si="14"/>
        <v>6</v>
      </c>
      <c r="I64" s="136">
        <f t="shared" si="14"/>
        <v>11</v>
      </c>
      <c r="J64" s="138">
        <f t="shared" si="14"/>
        <v>13</v>
      </c>
    </row>
    <row r="65" spans="1:15" ht="15.75">
      <c r="A65" s="313" t="s">
        <v>50</v>
      </c>
      <c r="B65" s="314"/>
      <c r="C65" s="315"/>
      <c r="D65" s="315"/>
      <c r="E65" s="315"/>
      <c r="F65" s="315"/>
      <c r="G65" s="315"/>
      <c r="H65" s="315"/>
      <c r="I65" s="315"/>
      <c r="J65" s="316"/>
    </row>
    <row r="66" spans="1:15" ht="15.75" customHeight="1">
      <c r="A66" s="60" t="s">
        <v>132</v>
      </c>
      <c r="B66" s="131">
        <v>5</v>
      </c>
      <c r="C66" s="126" t="s">
        <v>3</v>
      </c>
      <c r="D66" s="127">
        <v>45</v>
      </c>
      <c r="E66" s="127">
        <v>15</v>
      </c>
      <c r="F66" s="127">
        <v>10</v>
      </c>
      <c r="G66" s="132">
        <v>20</v>
      </c>
      <c r="H66" s="127">
        <v>0</v>
      </c>
      <c r="I66" s="127">
        <f t="shared" ref="I66:I72" si="15">ROUNDUP(E66/15,0)</f>
        <v>1</v>
      </c>
      <c r="J66" s="129">
        <f t="shared" ref="J66:J73" si="16">ROUNDUP((F66+G66+H66)/15,0)</f>
        <v>2</v>
      </c>
    </row>
    <row r="67" spans="1:15" ht="15.75">
      <c r="A67" s="60" t="s">
        <v>58</v>
      </c>
      <c r="B67" s="131">
        <v>3</v>
      </c>
      <c r="C67" s="126" t="s">
        <v>5</v>
      </c>
      <c r="D67" s="127">
        <v>30</v>
      </c>
      <c r="E67" s="127">
        <v>15</v>
      </c>
      <c r="F67" s="127">
        <v>5</v>
      </c>
      <c r="G67" s="132">
        <v>10</v>
      </c>
      <c r="H67" s="127">
        <v>0</v>
      </c>
      <c r="I67" s="127">
        <f>ROUNDUP(E67/15,0)</f>
        <v>1</v>
      </c>
      <c r="J67" s="129">
        <f>ROUNDUP((F67+G67+H67)/15,0)</f>
        <v>1</v>
      </c>
    </row>
    <row r="68" spans="1:15" s="44" customFormat="1" ht="15.75">
      <c r="A68" s="60" t="s">
        <v>49</v>
      </c>
      <c r="B68" s="131">
        <v>3</v>
      </c>
      <c r="C68" s="126" t="s">
        <v>5</v>
      </c>
      <c r="D68" s="127">
        <v>30</v>
      </c>
      <c r="E68" s="129">
        <v>15</v>
      </c>
      <c r="F68" s="127">
        <v>5</v>
      </c>
      <c r="G68" s="132">
        <v>10</v>
      </c>
      <c r="H68" s="127">
        <v>0</v>
      </c>
      <c r="I68" s="127">
        <f t="shared" si="15"/>
        <v>1</v>
      </c>
      <c r="J68" s="129">
        <f t="shared" si="16"/>
        <v>1</v>
      </c>
      <c r="K68" s="45"/>
      <c r="L68" s="45"/>
      <c r="N68" s="45"/>
      <c r="O68" s="45"/>
    </row>
    <row r="69" spans="1:15" s="44" customFormat="1" ht="15.75">
      <c r="A69" s="80" t="s">
        <v>48</v>
      </c>
      <c r="B69" s="161">
        <v>4</v>
      </c>
      <c r="C69" s="126" t="s">
        <v>5</v>
      </c>
      <c r="D69" s="127">
        <f>SUM(E69:H69)</f>
        <v>45</v>
      </c>
      <c r="E69" s="129">
        <v>15</v>
      </c>
      <c r="F69" s="127">
        <v>10</v>
      </c>
      <c r="G69" s="132">
        <v>20</v>
      </c>
      <c r="H69" s="127">
        <v>0</v>
      </c>
      <c r="I69" s="127">
        <f t="shared" si="15"/>
        <v>1</v>
      </c>
      <c r="J69" s="129">
        <f t="shared" si="16"/>
        <v>2</v>
      </c>
      <c r="K69" s="45"/>
      <c r="L69" s="45"/>
      <c r="N69" s="45"/>
      <c r="O69" s="45"/>
    </row>
    <row r="70" spans="1:15" s="44" customFormat="1" ht="15.75">
      <c r="A70" s="80" t="s">
        <v>47</v>
      </c>
      <c r="B70" s="161">
        <v>4</v>
      </c>
      <c r="C70" s="126" t="s">
        <v>5</v>
      </c>
      <c r="D70" s="127">
        <f>SUM(E70:H70)</f>
        <v>45</v>
      </c>
      <c r="E70" s="127">
        <v>15</v>
      </c>
      <c r="F70" s="127">
        <v>10</v>
      </c>
      <c r="G70" s="127">
        <v>20</v>
      </c>
      <c r="H70" s="127">
        <v>0</v>
      </c>
      <c r="I70" s="127">
        <f t="shared" si="15"/>
        <v>1</v>
      </c>
      <c r="J70" s="129">
        <f t="shared" si="16"/>
        <v>2</v>
      </c>
      <c r="K70" s="45"/>
      <c r="L70" s="45"/>
      <c r="N70" s="45"/>
      <c r="O70" s="45"/>
    </row>
    <row r="71" spans="1:15" s="44" customFormat="1" ht="15.75">
      <c r="A71" s="80" t="s">
        <v>46</v>
      </c>
      <c r="B71" s="161">
        <v>4</v>
      </c>
      <c r="C71" s="126" t="s">
        <v>5</v>
      </c>
      <c r="D71" s="127">
        <f>SUM(E71:H71)</f>
        <v>45</v>
      </c>
      <c r="E71" s="127">
        <v>15</v>
      </c>
      <c r="F71" s="127">
        <v>10</v>
      </c>
      <c r="G71" s="127">
        <v>20</v>
      </c>
      <c r="H71" s="127">
        <v>0</v>
      </c>
      <c r="I71" s="127">
        <f t="shared" si="15"/>
        <v>1</v>
      </c>
      <c r="J71" s="129">
        <f t="shared" si="16"/>
        <v>2</v>
      </c>
      <c r="K71" s="45"/>
      <c r="L71" s="45"/>
      <c r="N71" s="45"/>
      <c r="O71" s="45"/>
    </row>
    <row r="72" spans="1:15" ht="15.75">
      <c r="A72" s="80" t="s">
        <v>45</v>
      </c>
      <c r="B72" s="161">
        <v>4</v>
      </c>
      <c r="C72" s="126" t="s">
        <v>5</v>
      </c>
      <c r="D72" s="127">
        <f>SUM(E72:H72)</f>
        <v>45</v>
      </c>
      <c r="E72" s="127">
        <v>15</v>
      </c>
      <c r="F72" s="127">
        <v>10</v>
      </c>
      <c r="G72" s="132">
        <v>20</v>
      </c>
      <c r="H72" s="127">
        <v>0</v>
      </c>
      <c r="I72" s="127">
        <f t="shared" si="15"/>
        <v>1</v>
      </c>
      <c r="J72" s="129">
        <f t="shared" si="16"/>
        <v>2</v>
      </c>
    </row>
    <row r="73" spans="1:15" ht="15.75">
      <c r="A73" s="60" t="s">
        <v>44</v>
      </c>
      <c r="B73" s="131">
        <v>2</v>
      </c>
      <c r="C73" s="126" t="s">
        <v>3</v>
      </c>
      <c r="D73" s="127">
        <v>0</v>
      </c>
      <c r="E73" s="127">
        <v>0</v>
      </c>
      <c r="F73" s="127">
        <v>0</v>
      </c>
      <c r="G73" s="132">
        <v>0</v>
      </c>
      <c r="H73" s="127">
        <v>0</v>
      </c>
      <c r="I73" s="127">
        <v>0</v>
      </c>
      <c r="J73" s="129">
        <f t="shared" si="16"/>
        <v>0</v>
      </c>
    </row>
    <row r="74" spans="1:15" ht="15.75">
      <c r="A74" s="111" t="s">
        <v>159</v>
      </c>
      <c r="B74" s="131">
        <v>1</v>
      </c>
      <c r="C74" s="162" t="s">
        <v>5</v>
      </c>
      <c r="D74" s="163">
        <v>15</v>
      </c>
      <c r="E74" s="163">
        <v>0</v>
      </c>
      <c r="F74" s="164">
        <v>0</v>
      </c>
      <c r="G74" s="165">
        <v>15</v>
      </c>
      <c r="H74" s="127">
        <v>0</v>
      </c>
      <c r="I74" s="164">
        <f>ROUNDUP(E74/15,0)</f>
        <v>0</v>
      </c>
      <c r="J74" s="163">
        <f>ROUNDUP((F74+G74+H74)/15,0)</f>
        <v>1</v>
      </c>
    </row>
    <row r="75" spans="1:15" ht="15.75">
      <c r="A75" s="96"/>
      <c r="B75" s="175">
        <f>SUM(B66:B74)</f>
        <v>30</v>
      </c>
      <c r="C75" s="176">
        <f>COUNTIF(C66:C74,"e")</f>
        <v>2</v>
      </c>
      <c r="D75" s="175">
        <f t="shared" ref="D75:J75" si="17">SUM(D66:D74)</f>
        <v>300</v>
      </c>
      <c r="E75" s="175">
        <f t="shared" si="17"/>
        <v>105</v>
      </c>
      <c r="F75" s="175">
        <f t="shared" si="17"/>
        <v>60</v>
      </c>
      <c r="G75" s="175">
        <f t="shared" si="17"/>
        <v>135</v>
      </c>
      <c r="H75" s="175">
        <f t="shared" si="17"/>
        <v>0</v>
      </c>
      <c r="I75" s="175">
        <f t="shared" si="17"/>
        <v>7</v>
      </c>
      <c r="J75" s="175">
        <f t="shared" si="17"/>
        <v>13</v>
      </c>
    </row>
    <row r="76" spans="1:15" ht="19.5" customHeight="1">
      <c r="A76" s="313" t="s">
        <v>43</v>
      </c>
      <c r="B76" s="314"/>
      <c r="C76" s="315"/>
      <c r="D76" s="315"/>
      <c r="E76" s="315"/>
      <c r="F76" s="315"/>
      <c r="G76" s="315"/>
      <c r="H76" s="315"/>
      <c r="I76" s="315"/>
      <c r="J76" s="316"/>
    </row>
    <row r="77" spans="1:15" ht="19.5" customHeight="1">
      <c r="A77" s="61" t="s">
        <v>56</v>
      </c>
      <c r="B77" s="131">
        <v>5</v>
      </c>
      <c r="C77" s="126" t="s">
        <v>5</v>
      </c>
      <c r="D77" s="129">
        <v>60</v>
      </c>
      <c r="E77" s="129">
        <v>30</v>
      </c>
      <c r="F77" s="129">
        <v>10</v>
      </c>
      <c r="G77" s="142">
        <v>20</v>
      </c>
      <c r="H77" s="127">
        <v>0</v>
      </c>
      <c r="I77" s="127">
        <f t="shared" ref="I77:I82" si="18">ROUNDUP(E77/15,0)</f>
        <v>2</v>
      </c>
      <c r="J77" s="129">
        <f t="shared" ref="J77:J82" si="19">ROUNDUP((F77+G77+H77)/15,0)</f>
        <v>2</v>
      </c>
    </row>
    <row r="78" spans="1:15" ht="15.75">
      <c r="A78" s="80" t="s">
        <v>42</v>
      </c>
      <c r="B78" s="161">
        <v>4</v>
      </c>
      <c r="C78" s="126" t="s">
        <v>5</v>
      </c>
      <c r="D78" s="127">
        <f>SUM(E78:H78)</f>
        <v>45</v>
      </c>
      <c r="E78" s="127">
        <v>15</v>
      </c>
      <c r="F78" s="127">
        <v>10</v>
      </c>
      <c r="G78" s="132">
        <v>20</v>
      </c>
      <c r="H78" s="127">
        <v>0</v>
      </c>
      <c r="I78" s="127">
        <f t="shared" si="18"/>
        <v>1</v>
      </c>
      <c r="J78" s="129">
        <f t="shared" si="19"/>
        <v>2</v>
      </c>
    </row>
    <row r="79" spans="1:15" ht="15.75">
      <c r="A79" s="80" t="s">
        <v>41</v>
      </c>
      <c r="B79" s="161">
        <v>4</v>
      </c>
      <c r="C79" s="126" t="s">
        <v>5</v>
      </c>
      <c r="D79" s="127">
        <f>SUM(E79:H79)</f>
        <v>45</v>
      </c>
      <c r="E79" s="127">
        <v>15</v>
      </c>
      <c r="F79" s="127">
        <v>10</v>
      </c>
      <c r="G79" s="132">
        <v>20</v>
      </c>
      <c r="H79" s="127">
        <v>0</v>
      </c>
      <c r="I79" s="127">
        <f t="shared" si="18"/>
        <v>1</v>
      </c>
      <c r="J79" s="129">
        <f t="shared" si="19"/>
        <v>2</v>
      </c>
    </row>
    <row r="80" spans="1:15" ht="15.75">
      <c r="A80" s="80" t="s">
        <v>40</v>
      </c>
      <c r="B80" s="161">
        <v>4</v>
      </c>
      <c r="C80" s="126" t="s">
        <v>5</v>
      </c>
      <c r="D80" s="127">
        <f>SUM(E80:H80)</f>
        <v>45</v>
      </c>
      <c r="E80" s="129">
        <v>15</v>
      </c>
      <c r="F80" s="127">
        <v>10</v>
      </c>
      <c r="G80" s="132">
        <v>20</v>
      </c>
      <c r="H80" s="127">
        <v>0</v>
      </c>
      <c r="I80" s="127">
        <f t="shared" si="18"/>
        <v>1</v>
      </c>
      <c r="J80" s="129">
        <f t="shared" si="19"/>
        <v>2</v>
      </c>
    </row>
    <row r="81" spans="1:10" ht="15.75">
      <c r="A81" s="60" t="s">
        <v>6</v>
      </c>
      <c r="B81" s="131">
        <v>2</v>
      </c>
      <c r="C81" s="126" t="s">
        <v>5</v>
      </c>
      <c r="D81" s="127">
        <f>SUM(E81:H81)</f>
        <v>30</v>
      </c>
      <c r="E81" s="127">
        <v>0</v>
      </c>
      <c r="F81" s="127">
        <v>0</v>
      </c>
      <c r="G81" s="127">
        <v>30</v>
      </c>
      <c r="H81" s="127">
        <v>0</v>
      </c>
      <c r="I81" s="127">
        <f t="shared" si="18"/>
        <v>0</v>
      </c>
      <c r="J81" s="129">
        <f t="shared" si="19"/>
        <v>2</v>
      </c>
    </row>
    <row r="82" spans="1:10" ht="15.75">
      <c r="A82" s="60" t="s">
        <v>39</v>
      </c>
      <c r="B82" s="131">
        <v>10</v>
      </c>
      <c r="C82" s="126" t="s">
        <v>3</v>
      </c>
      <c r="D82" s="127"/>
      <c r="E82" s="127"/>
      <c r="F82" s="127"/>
      <c r="G82" s="127"/>
      <c r="H82" s="127"/>
      <c r="I82" s="164">
        <f t="shared" si="18"/>
        <v>0</v>
      </c>
      <c r="J82" s="163">
        <f t="shared" si="19"/>
        <v>0</v>
      </c>
    </row>
    <row r="83" spans="1:10" ht="15.75">
      <c r="A83" s="64" t="s">
        <v>2</v>
      </c>
      <c r="B83" s="134">
        <f>SUM(B77:B82)</f>
        <v>29</v>
      </c>
      <c r="C83" s="166">
        <f>COUNTIF(C77:C82,"e")</f>
        <v>1</v>
      </c>
      <c r="D83" s="148">
        <f t="shared" ref="D83:J83" si="20">SUM(D77:D82)</f>
        <v>225</v>
      </c>
      <c r="E83" s="148">
        <f t="shared" si="20"/>
        <v>75</v>
      </c>
      <c r="F83" s="148">
        <f t="shared" si="20"/>
        <v>40</v>
      </c>
      <c r="G83" s="148">
        <f t="shared" si="20"/>
        <v>110</v>
      </c>
      <c r="H83" s="148">
        <f t="shared" si="20"/>
        <v>0</v>
      </c>
      <c r="I83" s="148">
        <f t="shared" si="20"/>
        <v>5</v>
      </c>
      <c r="J83" s="167">
        <f t="shared" si="20"/>
        <v>10</v>
      </c>
    </row>
    <row r="84" spans="1:10">
      <c r="B84" s="76"/>
      <c r="C84" s="76"/>
      <c r="D84" s="76"/>
      <c r="E84" s="76"/>
      <c r="F84" s="76"/>
      <c r="G84" s="76"/>
      <c r="H84" s="76"/>
      <c r="I84" s="76"/>
      <c r="J84" s="76"/>
    </row>
    <row r="85" spans="1:10" ht="15.75">
      <c r="A85" s="73" t="s">
        <v>38</v>
      </c>
      <c r="B85" s="148">
        <f t="shared" ref="B85:H85" si="21">SUM(B64,B75,B83)</f>
        <v>90</v>
      </c>
      <c r="C85" s="148">
        <f t="shared" si="21"/>
        <v>5</v>
      </c>
      <c r="D85" s="148">
        <f t="shared" si="21"/>
        <v>885</v>
      </c>
      <c r="E85" s="148">
        <f t="shared" si="21"/>
        <v>345</v>
      </c>
      <c r="F85" s="148">
        <f t="shared" si="21"/>
        <v>159</v>
      </c>
      <c r="G85" s="148">
        <f t="shared" si="21"/>
        <v>375</v>
      </c>
      <c r="H85" s="148">
        <f t="shared" si="21"/>
        <v>6</v>
      </c>
      <c r="I85" s="76"/>
      <c r="J85" s="76"/>
    </row>
    <row r="86" spans="1:10" ht="15.75">
      <c r="A86" s="74" t="s">
        <v>37</v>
      </c>
      <c r="B86" s="148">
        <f t="shared" ref="B86:H86" si="22">SUM(B15,B27,B39,B51,B64,B75,B83)</f>
        <v>210</v>
      </c>
      <c r="C86" s="170">
        <f t="shared" si="22"/>
        <v>20</v>
      </c>
      <c r="D86" s="170">
        <f t="shared" si="22"/>
        <v>2400</v>
      </c>
      <c r="E86" s="148">
        <f t="shared" si="22"/>
        <v>990</v>
      </c>
      <c r="F86" s="148">
        <f t="shared" si="22"/>
        <v>428</v>
      </c>
      <c r="G86" s="148">
        <f t="shared" si="22"/>
        <v>950</v>
      </c>
      <c r="H86" s="148">
        <f t="shared" si="22"/>
        <v>32</v>
      </c>
      <c r="I86" s="168"/>
      <c r="J86" s="169"/>
    </row>
    <row r="87" spans="1:10" ht="15.75">
      <c r="A87" s="75" t="s">
        <v>36</v>
      </c>
      <c r="B87" s="171"/>
      <c r="C87" s="172"/>
      <c r="D87" s="172"/>
      <c r="E87" s="173">
        <f>(E86/D86)*100</f>
        <v>41.25</v>
      </c>
      <c r="F87" s="174">
        <f>(F86/D86)*100</f>
        <v>17.833333333333336</v>
      </c>
      <c r="G87" s="174">
        <f>(G86/D86)*100</f>
        <v>39.583333333333329</v>
      </c>
      <c r="H87" s="174">
        <f>(H86/D86)*100</f>
        <v>1.3333333333333335</v>
      </c>
      <c r="I87" s="149"/>
      <c r="J87" s="149"/>
    </row>
    <row r="88" spans="1:10">
      <c r="I88" s="156"/>
      <c r="J88" s="157"/>
    </row>
    <row r="90" spans="1:10">
      <c r="E90" s="288" t="s">
        <v>161</v>
      </c>
    </row>
    <row r="94" spans="1:10">
      <c r="B94" s="107"/>
    </row>
  </sheetData>
  <mergeCells count="6">
    <mergeCell ref="A76:J76"/>
    <mergeCell ref="A1:J1"/>
    <mergeCell ref="A2:J2"/>
    <mergeCell ref="A4:J4"/>
    <mergeCell ref="A55:J55"/>
    <mergeCell ref="A65:J65"/>
  </mergeCells>
  <phoneticPr fontId="36" type="noConversion"/>
  <pageMargins left="0.35" right="0.13" top="0.62" bottom="0.31496062992125984" header="0.61" footer="0.31496062992125984"/>
  <pageSetup paperSize="9" scale="63" fitToWidth="2" orientation="portrait" horizontalDpi="4294967294" r:id="rId1"/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249"/>
  <sheetViews>
    <sheetView view="pageBreakPreview" zoomScaleNormal="80" zoomScaleSheetLayoutView="100" workbookViewId="0">
      <selection activeCell="E20" sqref="E20"/>
    </sheetView>
  </sheetViews>
  <sheetFormatPr defaultRowHeight="15"/>
  <cols>
    <col min="1" max="1" width="50.42578125" style="79" customWidth="1"/>
    <col min="2" max="2" width="9" style="3" customWidth="1"/>
    <col min="3" max="3" width="10" style="2" customWidth="1"/>
    <col min="4" max="4" width="10.5703125" style="2" customWidth="1"/>
    <col min="5" max="5" width="10.85546875" style="2" customWidth="1"/>
    <col min="6" max="6" width="10.140625" style="2" customWidth="1"/>
    <col min="7" max="7" width="9.42578125" style="2" customWidth="1"/>
    <col min="8" max="8" width="10.140625" style="2" customWidth="1"/>
    <col min="9" max="9" width="9.7109375" style="2" customWidth="1"/>
    <col min="10" max="10" width="9.7109375" style="1" customWidth="1"/>
  </cols>
  <sheetData>
    <row r="1" spans="1:10" ht="15.75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36" customHeight="1">
      <c r="A2" s="318" t="s">
        <v>163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>
      <c r="J3" s="42"/>
    </row>
    <row r="4" spans="1:10" s="118" customFormat="1" ht="87.75">
      <c r="A4" s="112" t="s">
        <v>34</v>
      </c>
      <c r="B4" s="113" t="s">
        <v>33</v>
      </c>
      <c r="C4" s="114" t="s">
        <v>32</v>
      </c>
      <c r="D4" s="114" t="s">
        <v>31</v>
      </c>
      <c r="E4" s="115" t="s">
        <v>30</v>
      </c>
      <c r="F4" s="116" t="s">
        <v>29</v>
      </c>
      <c r="G4" s="116" t="s">
        <v>28</v>
      </c>
      <c r="H4" s="114" t="s">
        <v>27</v>
      </c>
      <c r="I4" s="115" t="s">
        <v>26</v>
      </c>
      <c r="J4" s="117" t="s">
        <v>25</v>
      </c>
    </row>
    <row r="5" spans="1:10" ht="15.75">
      <c r="A5" s="319" t="s">
        <v>24</v>
      </c>
      <c r="B5" s="320"/>
      <c r="C5" s="320"/>
      <c r="D5" s="320"/>
      <c r="E5" s="320"/>
      <c r="F5" s="320"/>
      <c r="G5" s="320"/>
      <c r="H5" s="320"/>
      <c r="I5" s="320"/>
      <c r="J5" s="321"/>
    </row>
    <row r="6" spans="1:10" ht="15.75">
      <c r="A6" s="80" t="s">
        <v>171</v>
      </c>
      <c r="B6" s="180">
        <v>2</v>
      </c>
      <c r="C6" s="145" t="s">
        <v>5</v>
      </c>
      <c r="D6" s="284">
        <v>15</v>
      </c>
      <c r="E6" s="285">
        <v>0</v>
      </c>
      <c r="F6" s="285">
        <v>0</v>
      </c>
      <c r="G6" s="285">
        <v>15</v>
      </c>
      <c r="H6" s="286">
        <v>0</v>
      </c>
      <c r="I6" s="127">
        <f t="shared" ref="I6:I15" si="0">ROUNDUP(E6/15,0)</f>
        <v>0</v>
      </c>
      <c r="J6" s="129">
        <f t="shared" ref="J6:J15" si="1">ROUNDUP((F6+G6+H6)/15,0)</f>
        <v>1</v>
      </c>
    </row>
    <row r="7" spans="1:10" ht="15.75">
      <c r="A7" s="80" t="s">
        <v>176</v>
      </c>
      <c r="B7" s="180">
        <v>2</v>
      </c>
      <c r="C7" s="145" t="s">
        <v>5</v>
      </c>
      <c r="D7" s="127">
        <v>30</v>
      </c>
      <c r="E7" s="181">
        <v>30</v>
      </c>
      <c r="F7" s="181">
        <v>0</v>
      </c>
      <c r="G7" s="181">
        <v>0</v>
      </c>
      <c r="H7" s="127">
        <v>0</v>
      </c>
      <c r="I7" s="127">
        <f>ROUNDUP(E7/15,0)</f>
        <v>2</v>
      </c>
      <c r="J7" s="129">
        <f>ROUNDUP((F7+G7+H7)/15,0)</f>
        <v>0</v>
      </c>
    </row>
    <row r="8" spans="1:10" ht="15.75">
      <c r="A8" s="80" t="s">
        <v>133</v>
      </c>
      <c r="B8" s="180">
        <v>4</v>
      </c>
      <c r="C8" s="145" t="s">
        <v>5</v>
      </c>
      <c r="D8" s="287">
        <v>45</v>
      </c>
      <c r="E8" s="282">
        <v>15</v>
      </c>
      <c r="F8" s="282">
        <v>10</v>
      </c>
      <c r="G8" s="282">
        <v>20</v>
      </c>
      <c r="H8" s="287">
        <v>0</v>
      </c>
      <c r="I8" s="127">
        <f t="shared" si="0"/>
        <v>1</v>
      </c>
      <c r="J8" s="129">
        <f t="shared" si="1"/>
        <v>2</v>
      </c>
    </row>
    <row r="9" spans="1:10" ht="15.75">
      <c r="A9" s="81" t="s">
        <v>86</v>
      </c>
      <c r="B9" s="182">
        <v>3</v>
      </c>
      <c r="C9" s="183" t="s">
        <v>5</v>
      </c>
      <c r="D9" s="127">
        <v>30</v>
      </c>
      <c r="E9" s="129">
        <v>15</v>
      </c>
      <c r="F9" s="129">
        <v>5</v>
      </c>
      <c r="G9" s="142">
        <v>10</v>
      </c>
      <c r="H9" s="127">
        <v>0</v>
      </c>
      <c r="I9" s="127">
        <f>ROUNDUP(E9/15,0)</f>
        <v>1</v>
      </c>
      <c r="J9" s="129">
        <f>ROUNDUP((F9+G9+H9)/15,0)</f>
        <v>1</v>
      </c>
    </row>
    <row r="10" spans="1:10" ht="15.75">
      <c r="A10" s="81" t="s">
        <v>20</v>
      </c>
      <c r="B10" s="184">
        <v>4</v>
      </c>
      <c r="C10" s="145" t="s">
        <v>3</v>
      </c>
      <c r="D10" s="127">
        <f>SUM(E10:H10)</f>
        <v>45</v>
      </c>
      <c r="E10" s="181">
        <v>15</v>
      </c>
      <c r="F10" s="185">
        <v>10</v>
      </c>
      <c r="G10" s="185">
        <v>20</v>
      </c>
      <c r="H10" s="127">
        <v>0</v>
      </c>
      <c r="I10" s="127">
        <f t="shared" si="0"/>
        <v>1</v>
      </c>
      <c r="J10" s="129">
        <f t="shared" si="1"/>
        <v>2</v>
      </c>
    </row>
    <row r="11" spans="1:10" ht="15.75">
      <c r="A11" s="82" t="s">
        <v>19</v>
      </c>
      <c r="B11" s="182">
        <v>4</v>
      </c>
      <c r="C11" s="145" t="s">
        <v>3</v>
      </c>
      <c r="D11" s="127">
        <v>45</v>
      </c>
      <c r="E11" s="127">
        <v>15</v>
      </c>
      <c r="F11" s="127">
        <v>10</v>
      </c>
      <c r="G11" s="127">
        <v>20</v>
      </c>
      <c r="H11" s="127">
        <v>0</v>
      </c>
      <c r="I11" s="127">
        <f t="shared" si="0"/>
        <v>1</v>
      </c>
      <c r="J11" s="129">
        <f t="shared" si="1"/>
        <v>2</v>
      </c>
    </row>
    <row r="12" spans="1:10" ht="15.75">
      <c r="A12" s="81" t="s">
        <v>18</v>
      </c>
      <c r="B12" s="180">
        <v>2</v>
      </c>
      <c r="C12" s="183" t="s">
        <v>5</v>
      </c>
      <c r="D12" s="127">
        <v>30</v>
      </c>
      <c r="E12" s="181">
        <v>15</v>
      </c>
      <c r="F12" s="181">
        <v>5</v>
      </c>
      <c r="G12" s="181">
        <v>10</v>
      </c>
      <c r="H12" s="127">
        <v>0</v>
      </c>
      <c r="I12" s="129">
        <f t="shared" si="0"/>
        <v>1</v>
      </c>
      <c r="J12" s="129">
        <f t="shared" si="1"/>
        <v>1</v>
      </c>
    </row>
    <row r="13" spans="1:10" ht="15.75">
      <c r="A13" s="84" t="s">
        <v>10</v>
      </c>
      <c r="B13" s="182">
        <v>4</v>
      </c>
      <c r="C13" s="145" t="s">
        <v>5</v>
      </c>
      <c r="D13" s="127">
        <v>45</v>
      </c>
      <c r="E13" s="127">
        <v>15</v>
      </c>
      <c r="F13" s="127">
        <v>10</v>
      </c>
      <c r="G13" s="127">
        <v>20</v>
      </c>
      <c r="H13" s="127">
        <v>0</v>
      </c>
      <c r="I13" s="127">
        <f>ROUNDUP(E13/15,0)</f>
        <v>1</v>
      </c>
      <c r="J13" s="129">
        <f>ROUNDUP((F13+G13+H13)/15,0)</f>
        <v>2</v>
      </c>
    </row>
    <row r="14" spans="1:10" ht="15.75">
      <c r="A14" s="60" t="s">
        <v>17</v>
      </c>
      <c r="B14" s="186">
        <v>3</v>
      </c>
      <c r="C14" s="183" t="s">
        <v>5</v>
      </c>
      <c r="D14" s="127">
        <v>30</v>
      </c>
      <c r="E14" s="181">
        <v>0</v>
      </c>
      <c r="F14" s="181">
        <v>10</v>
      </c>
      <c r="G14" s="181">
        <v>20</v>
      </c>
      <c r="H14" s="127">
        <v>0</v>
      </c>
      <c r="I14" s="129">
        <f t="shared" si="0"/>
        <v>0</v>
      </c>
      <c r="J14" s="129">
        <f t="shared" si="1"/>
        <v>2</v>
      </c>
    </row>
    <row r="15" spans="1:10" ht="15.75">
      <c r="A15" s="60" t="s">
        <v>16</v>
      </c>
      <c r="B15" s="186">
        <v>3</v>
      </c>
      <c r="C15" s="183" t="s">
        <v>3</v>
      </c>
      <c r="D15" s="127">
        <v>45</v>
      </c>
      <c r="E15" s="181">
        <v>15</v>
      </c>
      <c r="F15" s="181">
        <v>10</v>
      </c>
      <c r="G15" s="181">
        <v>20</v>
      </c>
      <c r="H15" s="127">
        <v>0</v>
      </c>
      <c r="I15" s="129">
        <f t="shared" si="0"/>
        <v>1</v>
      </c>
      <c r="J15" s="163">
        <f t="shared" si="1"/>
        <v>2</v>
      </c>
    </row>
    <row r="16" spans="1:10" ht="15.75">
      <c r="A16" s="83" t="s">
        <v>2</v>
      </c>
      <c r="B16" s="187">
        <f>SUM(B6:B15)</f>
        <v>31</v>
      </c>
      <c r="C16" s="188">
        <f>COUNTIF(C6:C15,"e")</f>
        <v>3</v>
      </c>
      <c r="D16" s="189">
        <f t="shared" ref="D16:J16" si="2">SUM(D6:D15)</f>
        <v>360</v>
      </c>
      <c r="E16" s="189">
        <f t="shared" si="2"/>
        <v>135</v>
      </c>
      <c r="F16" s="189">
        <f t="shared" si="2"/>
        <v>70</v>
      </c>
      <c r="G16" s="189">
        <f t="shared" si="2"/>
        <v>155</v>
      </c>
      <c r="H16" s="189">
        <f t="shared" si="2"/>
        <v>0</v>
      </c>
      <c r="I16" s="190">
        <f t="shared" si="2"/>
        <v>9</v>
      </c>
      <c r="J16" s="191">
        <f t="shared" si="2"/>
        <v>15</v>
      </c>
    </row>
    <row r="17" spans="1:10" ht="15.75">
      <c r="A17" s="65" t="s">
        <v>15</v>
      </c>
      <c r="B17" s="140"/>
      <c r="C17" s="140"/>
      <c r="D17" s="140"/>
      <c r="E17" s="140"/>
      <c r="F17" s="140"/>
      <c r="G17" s="140"/>
      <c r="H17" s="140"/>
      <c r="I17" s="140"/>
      <c r="J17" s="192"/>
    </row>
    <row r="18" spans="1:10" ht="15.75">
      <c r="A18" s="84" t="s">
        <v>170</v>
      </c>
      <c r="B18" s="182">
        <v>2</v>
      </c>
      <c r="C18" s="145" t="s">
        <v>3</v>
      </c>
      <c r="D18" s="127">
        <f>SUM(E18:H18)</f>
        <v>30</v>
      </c>
      <c r="E18" s="127">
        <v>30</v>
      </c>
      <c r="F18" s="127">
        <v>0</v>
      </c>
      <c r="G18" s="132">
        <v>0</v>
      </c>
      <c r="H18" s="127">
        <v>0</v>
      </c>
      <c r="I18" s="127">
        <f t="shared" ref="I18:I26" si="3">ROUNDUP(E18/15,0)</f>
        <v>2</v>
      </c>
      <c r="J18" s="129">
        <f t="shared" ref="J18:J26" si="4">ROUNDUP((F18+G18+H18)/15,0)</f>
        <v>0</v>
      </c>
    </row>
    <row r="19" spans="1:10" ht="15.75">
      <c r="A19" s="84" t="s">
        <v>150</v>
      </c>
      <c r="B19" s="182">
        <v>4</v>
      </c>
      <c r="C19" s="145" t="s">
        <v>5</v>
      </c>
      <c r="D19" s="127">
        <v>45</v>
      </c>
      <c r="E19" s="127">
        <v>15</v>
      </c>
      <c r="F19" s="127">
        <v>10</v>
      </c>
      <c r="G19" s="132">
        <v>20</v>
      </c>
      <c r="H19" s="127">
        <v>0</v>
      </c>
      <c r="I19" s="127">
        <f t="shared" si="3"/>
        <v>1</v>
      </c>
      <c r="J19" s="129">
        <f t="shared" si="4"/>
        <v>2</v>
      </c>
    </row>
    <row r="20" spans="1:10" ht="15.75">
      <c r="A20" s="82" t="s">
        <v>13</v>
      </c>
      <c r="B20" s="182">
        <v>4</v>
      </c>
      <c r="C20" s="183" t="s">
        <v>3</v>
      </c>
      <c r="D20" s="127">
        <v>45</v>
      </c>
      <c r="E20" s="129">
        <v>15</v>
      </c>
      <c r="F20" s="129">
        <v>10</v>
      </c>
      <c r="G20" s="142">
        <v>20</v>
      </c>
      <c r="H20" s="127">
        <v>0</v>
      </c>
      <c r="I20" s="127">
        <f t="shared" si="3"/>
        <v>1</v>
      </c>
      <c r="J20" s="129">
        <f t="shared" si="4"/>
        <v>2</v>
      </c>
    </row>
    <row r="21" spans="1:10" ht="15.75">
      <c r="A21" s="81" t="s">
        <v>21</v>
      </c>
      <c r="B21" s="180">
        <v>5</v>
      </c>
      <c r="C21" s="145" t="s">
        <v>3</v>
      </c>
      <c r="D21" s="127">
        <v>45</v>
      </c>
      <c r="E21" s="181">
        <v>15</v>
      </c>
      <c r="F21" s="181">
        <v>10</v>
      </c>
      <c r="G21" s="181">
        <v>20</v>
      </c>
      <c r="H21" s="127">
        <v>0</v>
      </c>
      <c r="I21" s="127">
        <f>ROUNDUP(E21/15,0)</f>
        <v>1</v>
      </c>
      <c r="J21" s="129">
        <f>ROUNDUP((F21+G21+H21)/15,0)</f>
        <v>2</v>
      </c>
    </row>
    <row r="22" spans="1:10" ht="15.75">
      <c r="A22" s="283" t="s">
        <v>160</v>
      </c>
      <c r="B22" s="182">
        <v>1</v>
      </c>
      <c r="C22" s="183" t="s">
        <v>5</v>
      </c>
      <c r="D22" s="129">
        <v>15</v>
      </c>
      <c r="E22" s="129">
        <v>15</v>
      </c>
      <c r="F22" s="129">
        <v>0</v>
      </c>
      <c r="G22" s="129">
        <v>0</v>
      </c>
      <c r="H22" s="129">
        <v>0</v>
      </c>
      <c r="I22" s="127">
        <f>ROUNDUP(E22/15,0)</f>
        <v>1</v>
      </c>
      <c r="J22" s="129">
        <f>ROUNDUP((F22+G22+H22)/15,0)</f>
        <v>0</v>
      </c>
    </row>
    <row r="23" spans="1:10" ht="15.75">
      <c r="A23" s="82" t="s">
        <v>135</v>
      </c>
      <c r="B23" s="182">
        <v>3</v>
      </c>
      <c r="C23" s="145" t="s">
        <v>5</v>
      </c>
      <c r="D23" s="127">
        <v>30</v>
      </c>
      <c r="E23" s="127">
        <v>15</v>
      </c>
      <c r="F23" s="127">
        <v>5</v>
      </c>
      <c r="G23" s="127">
        <v>10</v>
      </c>
      <c r="H23" s="127">
        <v>0</v>
      </c>
      <c r="I23" s="127">
        <f t="shared" si="3"/>
        <v>1</v>
      </c>
      <c r="J23" s="129">
        <f t="shared" si="4"/>
        <v>1</v>
      </c>
    </row>
    <row r="24" spans="1:10" ht="15.75">
      <c r="A24" s="82" t="s">
        <v>8</v>
      </c>
      <c r="B24" s="182">
        <v>4</v>
      </c>
      <c r="C24" s="145" t="s">
        <v>5</v>
      </c>
      <c r="D24" s="127">
        <v>45</v>
      </c>
      <c r="E24" s="127">
        <v>15</v>
      </c>
      <c r="F24" s="127">
        <v>10</v>
      </c>
      <c r="G24" s="127">
        <v>20</v>
      </c>
      <c r="H24" s="127">
        <v>0</v>
      </c>
      <c r="I24" s="127">
        <f t="shared" si="3"/>
        <v>1</v>
      </c>
      <c r="J24" s="129">
        <f t="shared" si="4"/>
        <v>2</v>
      </c>
    </row>
    <row r="25" spans="1:10" ht="15.75">
      <c r="A25" s="82" t="s">
        <v>80</v>
      </c>
      <c r="B25" s="182">
        <v>4</v>
      </c>
      <c r="C25" s="145" t="s">
        <v>5</v>
      </c>
      <c r="D25" s="127">
        <v>45</v>
      </c>
      <c r="E25" s="127">
        <v>15</v>
      </c>
      <c r="F25" s="127">
        <v>10</v>
      </c>
      <c r="G25" s="127">
        <v>20</v>
      </c>
      <c r="H25" s="127">
        <v>0</v>
      </c>
      <c r="I25" s="127">
        <f t="shared" si="3"/>
        <v>1</v>
      </c>
      <c r="J25" s="129">
        <f t="shared" si="4"/>
        <v>2</v>
      </c>
    </row>
    <row r="26" spans="1:10" ht="15.75">
      <c r="A26" s="82" t="s">
        <v>12</v>
      </c>
      <c r="B26" s="182">
        <v>2</v>
      </c>
      <c r="C26" s="145" t="s">
        <v>5</v>
      </c>
      <c r="D26" s="127">
        <v>30</v>
      </c>
      <c r="E26" s="127">
        <v>0</v>
      </c>
      <c r="F26" s="127">
        <v>0</v>
      </c>
      <c r="G26" s="127">
        <v>30</v>
      </c>
      <c r="H26" s="127">
        <v>0</v>
      </c>
      <c r="I26" s="127">
        <f t="shared" si="3"/>
        <v>0</v>
      </c>
      <c r="J26" s="163">
        <f t="shared" si="4"/>
        <v>2</v>
      </c>
    </row>
    <row r="27" spans="1:10" ht="15.75">
      <c r="A27" s="86" t="s">
        <v>2</v>
      </c>
      <c r="B27" s="187">
        <f>SUM(B18:B26)</f>
        <v>29</v>
      </c>
      <c r="C27" s="188">
        <f>COUNTIF(C18:C26,"e")</f>
        <v>3</v>
      </c>
      <c r="D27" s="193">
        <f t="shared" ref="D27:I27" si="5">SUM(D18:D26)</f>
        <v>330</v>
      </c>
      <c r="E27" s="193">
        <f t="shared" si="5"/>
        <v>135</v>
      </c>
      <c r="F27" s="193">
        <f t="shared" si="5"/>
        <v>55</v>
      </c>
      <c r="G27" s="193">
        <f t="shared" si="5"/>
        <v>140</v>
      </c>
      <c r="H27" s="193">
        <f t="shared" si="5"/>
        <v>0</v>
      </c>
      <c r="I27" s="194">
        <f t="shared" si="5"/>
        <v>9</v>
      </c>
      <c r="J27" s="195">
        <f>SUM(J18:J26)</f>
        <v>13</v>
      </c>
    </row>
    <row r="28" spans="1:10" ht="15.75">
      <c r="A28" s="68" t="s">
        <v>11</v>
      </c>
      <c r="B28" s="143"/>
      <c r="C28" s="143"/>
      <c r="D28" s="143"/>
      <c r="E28" s="143"/>
      <c r="F28" s="143"/>
      <c r="G28" s="143"/>
      <c r="H28" s="143"/>
      <c r="I28" s="143"/>
      <c r="J28" s="196"/>
    </row>
    <row r="29" spans="1:10" ht="15.75">
      <c r="A29" s="82" t="s">
        <v>81</v>
      </c>
      <c r="B29" s="182">
        <v>4</v>
      </c>
      <c r="C29" s="145" t="s">
        <v>5</v>
      </c>
      <c r="D29" s="127">
        <v>42</v>
      </c>
      <c r="E29" s="127">
        <v>12</v>
      </c>
      <c r="F29" s="127">
        <v>10</v>
      </c>
      <c r="G29" s="127">
        <v>20</v>
      </c>
      <c r="H29" s="127">
        <v>0</v>
      </c>
      <c r="I29" s="127">
        <f t="shared" ref="I29:I36" si="6">ROUNDUP(E29/15,0)</f>
        <v>1</v>
      </c>
      <c r="J29" s="129">
        <f t="shared" ref="J29:J36" si="7">ROUNDUP((F29+G29+H29)/15,0)</f>
        <v>2</v>
      </c>
    </row>
    <row r="30" spans="1:10" ht="15.75">
      <c r="A30" s="82" t="s">
        <v>7</v>
      </c>
      <c r="B30" s="182">
        <v>4</v>
      </c>
      <c r="C30" s="145" t="s">
        <v>5</v>
      </c>
      <c r="D30" s="127">
        <v>42</v>
      </c>
      <c r="E30" s="127">
        <v>12</v>
      </c>
      <c r="F30" s="127">
        <v>10</v>
      </c>
      <c r="G30" s="127">
        <v>20</v>
      </c>
      <c r="H30" s="127">
        <v>0</v>
      </c>
      <c r="I30" s="127">
        <f t="shared" si="6"/>
        <v>1</v>
      </c>
      <c r="J30" s="129">
        <f t="shared" si="7"/>
        <v>2</v>
      </c>
    </row>
    <row r="31" spans="1:10" ht="15.75">
      <c r="A31" s="283" t="s">
        <v>178</v>
      </c>
      <c r="B31" s="182">
        <v>1</v>
      </c>
      <c r="C31" s="183" t="s">
        <v>5</v>
      </c>
      <c r="D31" s="129">
        <v>6</v>
      </c>
      <c r="E31" s="129">
        <v>0</v>
      </c>
      <c r="F31" s="129">
        <v>6</v>
      </c>
      <c r="G31" s="129">
        <v>0</v>
      </c>
      <c r="H31" s="129">
        <v>0</v>
      </c>
      <c r="I31" s="127">
        <f>ROUNDUP(E31/15,0)</f>
        <v>0</v>
      </c>
      <c r="J31" s="129">
        <f>ROUNDUP((F31+G31+H31)/15,0)</f>
        <v>1</v>
      </c>
    </row>
    <row r="32" spans="1:10" ht="15.75">
      <c r="A32" s="85" t="s">
        <v>134</v>
      </c>
      <c r="B32" s="182">
        <v>4</v>
      </c>
      <c r="C32" s="183" t="s">
        <v>5</v>
      </c>
      <c r="D32" s="127">
        <v>45</v>
      </c>
      <c r="E32" s="127">
        <v>15</v>
      </c>
      <c r="F32" s="127">
        <v>10</v>
      </c>
      <c r="G32" s="132">
        <v>20</v>
      </c>
      <c r="H32" s="127">
        <v>0</v>
      </c>
      <c r="I32" s="127">
        <f>ROUNDUP(E32/15,0)</f>
        <v>1</v>
      </c>
      <c r="J32" s="129">
        <f>ROUNDUP((F32+G32+H32)/15,0)</f>
        <v>2</v>
      </c>
    </row>
    <row r="33" spans="1:10" ht="15.75">
      <c r="A33" s="80" t="s">
        <v>9</v>
      </c>
      <c r="B33" s="182">
        <v>3</v>
      </c>
      <c r="C33" s="183" t="s">
        <v>5</v>
      </c>
      <c r="D33" s="127">
        <v>30</v>
      </c>
      <c r="E33" s="127">
        <v>15</v>
      </c>
      <c r="F33" s="127">
        <v>5</v>
      </c>
      <c r="G33" s="132">
        <v>10</v>
      </c>
      <c r="H33" s="127">
        <v>0</v>
      </c>
      <c r="I33" s="127">
        <f>ROUNDUP(E33/15,0)</f>
        <v>1</v>
      </c>
      <c r="J33" s="129">
        <f>ROUNDUP((F33+G33+H33)/15,0)</f>
        <v>1</v>
      </c>
    </row>
    <row r="34" spans="1:10" ht="15.75">
      <c r="A34" s="81" t="s">
        <v>22</v>
      </c>
      <c r="B34" s="180">
        <v>2</v>
      </c>
      <c r="C34" s="145" t="s">
        <v>5</v>
      </c>
      <c r="D34" s="127">
        <v>15</v>
      </c>
      <c r="E34" s="181">
        <v>15</v>
      </c>
      <c r="F34" s="181">
        <v>0</v>
      </c>
      <c r="G34" s="181">
        <v>0</v>
      </c>
      <c r="H34" s="127">
        <v>0</v>
      </c>
      <c r="I34" s="127">
        <f t="shared" si="6"/>
        <v>1</v>
      </c>
      <c r="J34" s="129">
        <f t="shared" si="7"/>
        <v>0</v>
      </c>
    </row>
    <row r="35" spans="1:10" ht="15.75">
      <c r="A35" s="283" t="s">
        <v>177</v>
      </c>
      <c r="B35" s="182">
        <v>1</v>
      </c>
      <c r="C35" s="183" t="s">
        <v>5</v>
      </c>
      <c r="D35" s="129">
        <v>15</v>
      </c>
      <c r="E35" s="129">
        <v>15</v>
      </c>
      <c r="F35" s="129">
        <v>0</v>
      </c>
      <c r="G35" s="129">
        <v>0</v>
      </c>
      <c r="H35" s="129">
        <v>0</v>
      </c>
      <c r="I35" s="127">
        <f t="shared" si="6"/>
        <v>1</v>
      </c>
      <c r="J35" s="129">
        <f t="shared" si="7"/>
        <v>0</v>
      </c>
    </row>
    <row r="36" spans="1:10" ht="15.75">
      <c r="A36" s="81" t="s">
        <v>6</v>
      </c>
      <c r="B36" s="182">
        <v>1</v>
      </c>
      <c r="C36" s="145" t="s">
        <v>5</v>
      </c>
      <c r="D36" s="127">
        <v>15</v>
      </c>
      <c r="E36" s="129">
        <v>0</v>
      </c>
      <c r="F36" s="127">
        <v>0</v>
      </c>
      <c r="G36" s="132">
        <v>15</v>
      </c>
      <c r="H36" s="129">
        <v>0</v>
      </c>
      <c r="I36" s="127">
        <f t="shared" si="6"/>
        <v>0</v>
      </c>
      <c r="J36" s="129">
        <f t="shared" si="7"/>
        <v>1</v>
      </c>
    </row>
    <row r="37" spans="1:10" ht="15.75">
      <c r="A37" s="60" t="s">
        <v>4</v>
      </c>
      <c r="B37" s="197">
        <v>10</v>
      </c>
      <c r="C37" s="183" t="s">
        <v>3</v>
      </c>
      <c r="D37" s="127"/>
      <c r="E37" s="183"/>
      <c r="F37" s="183"/>
      <c r="G37" s="183"/>
      <c r="H37" s="148"/>
      <c r="I37" s="129"/>
      <c r="J37" s="163"/>
    </row>
    <row r="38" spans="1:10" ht="15.75">
      <c r="A38" s="83" t="s">
        <v>2</v>
      </c>
      <c r="B38" s="187">
        <f>SUM(B29:B37)</f>
        <v>30</v>
      </c>
      <c r="C38" s="188">
        <f>COUNTIF(C29:C37,"e")</f>
        <v>1</v>
      </c>
      <c r="D38" s="189">
        <f>SUM(D29:D37)</f>
        <v>210</v>
      </c>
      <c r="E38" s="189">
        <f>SUM(E29:E37)</f>
        <v>84</v>
      </c>
      <c r="F38" s="189">
        <f>SUM(F29:F37)</f>
        <v>41</v>
      </c>
      <c r="G38" s="189">
        <f>SUM(G29:G37)</f>
        <v>85</v>
      </c>
      <c r="H38" s="189">
        <f>SUM(H13:H37)</f>
        <v>0</v>
      </c>
      <c r="I38" s="190">
        <f>SUM(I29:I37)</f>
        <v>6</v>
      </c>
      <c r="J38" s="191">
        <f>SUM(J29:J37)</f>
        <v>9</v>
      </c>
    </row>
    <row r="39" spans="1:10" ht="15.75">
      <c r="A39" s="177" t="s">
        <v>1</v>
      </c>
      <c r="B39" s="198">
        <f t="shared" ref="B39:H39" si="8">B16+B27+B38</f>
        <v>90</v>
      </c>
      <c r="C39" s="199">
        <f t="shared" si="8"/>
        <v>7</v>
      </c>
      <c r="D39" s="199">
        <f t="shared" si="8"/>
        <v>900</v>
      </c>
      <c r="E39" s="200">
        <f t="shared" si="8"/>
        <v>354</v>
      </c>
      <c r="F39" s="201">
        <f t="shared" si="8"/>
        <v>166</v>
      </c>
      <c r="G39" s="201">
        <f t="shared" si="8"/>
        <v>380</v>
      </c>
      <c r="H39" s="201">
        <f t="shared" si="8"/>
        <v>0</v>
      </c>
      <c r="I39" s="149"/>
      <c r="J39" s="149"/>
    </row>
    <row r="40" spans="1:10" ht="15.75">
      <c r="A40" s="75" t="s">
        <v>0</v>
      </c>
      <c r="B40" s="202"/>
      <c r="C40" s="203"/>
      <c r="D40" s="172"/>
      <c r="E40" s="204">
        <f>(E39/D39)*100</f>
        <v>39.333333333333329</v>
      </c>
      <c r="F40" s="205">
        <f>(F39/D39)*100</f>
        <v>18.444444444444443</v>
      </c>
      <c r="G40" s="174">
        <f>(G39/D39)*100</f>
        <v>42.222222222222221</v>
      </c>
      <c r="H40" s="174">
        <f>(H39/D39)*100</f>
        <v>0</v>
      </c>
      <c r="I40" s="156"/>
      <c r="J40" s="157"/>
    </row>
    <row r="41" spans="1:10" ht="15.75">
      <c r="A41" s="88"/>
      <c r="B41" s="40"/>
      <c r="C41" s="38"/>
      <c r="D41" s="37"/>
      <c r="E41" s="36"/>
      <c r="F41" s="35"/>
      <c r="G41" s="34"/>
      <c r="H41" s="33"/>
      <c r="I41" s="326"/>
      <c r="J41" s="326"/>
    </row>
    <row r="42" spans="1:10">
      <c r="D42" s="288" t="s">
        <v>161</v>
      </c>
      <c r="I42" s="42"/>
      <c r="J42" s="42"/>
    </row>
    <row r="43" spans="1:10" ht="15.75">
      <c r="A43" s="89"/>
      <c r="B43" s="40"/>
      <c r="C43" s="38"/>
      <c r="D43" s="37"/>
      <c r="E43" s="36"/>
      <c r="F43" s="35"/>
      <c r="G43" s="34"/>
      <c r="H43" s="33"/>
      <c r="I43" s="32"/>
      <c r="J43" s="32"/>
    </row>
    <row r="44" spans="1:10" ht="15.75">
      <c r="A44" s="89"/>
      <c r="B44" s="40"/>
      <c r="C44" s="38"/>
      <c r="D44" s="37"/>
      <c r="E44" s="36"/>
      <c r="F44" s="35"/>
      <c r="G44" s="34"/>
      <c r="H44" s="33"/>
      <c r="I44" s="32"/>
      <c r="J44" s="32"/>
    </row>
    <row r="45" spans="1:10" ht="15.75">
      <c r="A45" s="89"/>
      <c r="B45" s="39"/>
      <c r="C45" s="38"/>
      <c r="D45" s="37"/>
      <c r="E45" s="36"/>
      <c r="F45" s="35"/>
      <c r="G45" s="34"/>
      <c r="H45" s="33"/>
      <c r="I45" s="32"/>
      <c r="J45" s="32"/>
    </row>
    <row r="46" spans="1:10" ht="15.75">
      <c r="A46" s="90"/>
      <c r="B46" s="31"/>
      <c r="C46" s="29"/>
      <c r="D46" s="29"/>
      <c r="E46" s="28"/>
      <c r="F46" s="30"/>
      <c r="G46" s="30"/>
      <c r="H46" s="29"/>
      <c r="I46" s="28"/>
      <c r="J46" s="28"/>
    </row>
    <row r="47" spans="1:10" ht="13.5">
      <c r="A47" s="327"/>
      <c r="B47" s="327"/>
      <c r="C47" s="327"/>
      <c r="D47" s="327"/>
      <c r="E47" s="327"/>
      <c r="F47" s="327"/>
      <c r="G47" s="327"/>
      <c r="H47" s="327"/>
      <c r="I47" s="327"/>
      <c r="J47" s="327"/>
    </row>
    <row r="48" spans="1:10" ht="15.75">
      <c r="A48" s="78"/>
      <c r="B48" s="25"/>
      <c r="C48" s="27"/>
      <c r="D48" s="23"/>
      <c r="E48" s="23"/>
      <c r="F48" s="23"/>
      <c r="G48" s="26"/>
      <c r="H48" s="23"/>
      <c r="I48" s="23"/>
      <c r="J48" s="20"/>
    </row>
    <row r="49" spans="1:10" ht="15.75">
      <c r="A49" s="78"/>
      <c r="B49" s="25"/>
      <c r="C49" s="27"/>
      <c r="D49" s="23"/>
      <c r="E49" s="20"/>
      <c r="F49" s="23"/>
      <c r="G49" s="26"/>
      <c r="H49" s="23"/>
      <c r="I49" s="23"/>
      <c r="J49" s="20"/>
    </row>
    <row r="50" spans="1:10" ht="15.75">
      <c r="A50" s="78"/>
      <c r="B50" s="25"/>
      <c r="C50" s="27"/>
      <c r="D50" s="23"/>
      <c r="E50" s="23"/>
      <c r="F50" s="23"/>
      <c r="G50" s="26"/>
      <c r="H50" s="23"/>
      <c r="I50" s="23"/>
      <c r="J50" s="20"/>
    </row>
    <row r="51" spans="1:10" ht="15.75">
      <c r="A51" s="78"/>
      <c r="B51" s="25"/>
      <c r="C51" s="27"/>
      <c r="D51" s="23"/>
      <c r="E51" s="24"/>
      <c r="F51" s="24"/>
      <c r="G51" s="24"/>
      <c r="H51" s="23"/>
      <c r="I51" s="23"/>
      <c r="J51" s="20"/>
    </row>
    <row r="52" spans="1:10" ht="15.75">
      <c r="A52" s="78"/>
      <c r="B52" s="25"/>
      <c r="C52" s="27"/>
      <c r="D52" s="23"/>
      <c r="E52" s="23"/>
      <c r="F52" s="23"/>
      <c r="G52" s="26"/>
      <c r="H52" s="23"/>
      <c r="I52" s="23"/>
      <c r="J52" s="20"/>
    </row>
    <row r="53" spans="1:10" ht="15.75">
      <c r="A53" s="78"/>
      <c r="B53" s="25"/>
      <c r="C53" s="27"/>
      <c r="D53" s="23"/>
      <c r="E53" s="23"/>
      <c r="F53" s="23"/>
      <c r="G53" s="23"/>
      <c r="H53" s="23"/>
      <c r="I53" s="23"/>
      <c r="J53" s="20"/>
    </row>
    <row r="54" spans="1:10" ht="15.75">
      <c r="A54" s="78"/>
      <c r="B54" s="25"/>
      <c r="C54" s="27"/>
      <c r="D54" s="23"/>
      <c r="E54" s="23"/>
      <c r="F54" s="23"/>
      <c r="G54" s="26"/>
      <c r="H54" s="23"/>
      <c r="I54" s="23"/>
      <c r="J54" s="20"/>
    </row>
    <row r="55" spans="1:10" ht="15.75">
      <c r="A55" s="78"/>
      <c r="B55" s="25"/>
      <c r="C55" s="27"/>
      <c r="D55" s="23"/>
      <c r="E55" s="20"/>
      <c r="F55" s="23"/>
      <c r="G55" s="26"/>
      <c r="H55" s="23"/>
      <c r="I55" s="23"/>
      <c r="J55" s="20"/>
    </row>
    <row r="56" spans="1:10" ht="15.75">
      <c r="A56" s="78"/>
      <c r="B56" s="25"/>
      <c r="C56" s="27"/>
      <c r="D56" s="23"/>
      <c r="E56" s="20"/>
      <c r="F56" s="23"/>
      <c r="G56" s="26"/>
      <c r="H56" s="23"/>
      <c r="I56" s="23"/>
      <c r="J56" s="20"/>
    </row>
    <row r="57" spans="1:10" ht="15.75">
      <c r="A57" s="91"/>
      <c r="B57" s="17"/>
      <c r="C57" s="22"/>
      <c r="D57" s="21"/>
      <c r="E57" s="21"/>
      <c r="F57" s="21"/>
      <c r="G57" s="21"/>
      <c r="H57" s="21"/>
      <c r="I57" s="21"/>
      <c r="J57" s="21"/>
    </row>
    <row r="58" spans="1:10" ht="13.5">
      <c r="A58" s="325"/>
      <c r="B58" s="325"/>
      <c r="C58" s="325"/>
      <c r="D58" s="325"/>
      <c r="E58" s="325"/>
      <c r="F58" s="325"/>
      <c r="G58" s="325"/>
      <c r="H58" s="325"/>
      <c r="I58" s="325"/>
      <c r="J58" s="325"/>
    </row>
    <row r="59" spans="1:10" ht="15.75">
      <c r="A59" s="78"/>
      <c r="B59" s="25"/>
      <c r="C59" s="24"/>
      <c r="D59" s="23"/>
      <c r="E59" s="23"/>
      <c r="F59" s="23"/>
      <c r="G59" s="26"/>
      <c r="H59" s="23"/>
      <c r="I59" s="23"/>
      <c r="J59" s="20"/>
    </row>
    <row r="60" spans="1:10" ht="15.75">
      <c r="A60" s="78"/>
      <c r="B60" s="25"/>
      <c r="C60" s="27"/>
      <c r="D60" s="23"/>
      <c r="E60" s="23"/>
      <c r="F60" s="23"/>
      <c r="G60" s="26"/>
      <c r="H60" s="23"/>
      <c r="I60" s="23"/>
      <c r="J60" s="20"/>
    </row>
    <row r="61" spans="1:10" ht="15.75">
      <c r="A61" s="78"/>
      <c r="B61" s="25"/>
      <c r="C61" s="24"/>
      <c r="D61" s="23"/>
      <c r="E61" s="23"/>
      <c r="F61" s="23"/>
      <c r="G61" s="26"/>
      <c r="H61" s="23"/>
      <c r="I61" s="23"/>
      <c r="J61" s="20"/>
    </row>
    <row r="62" spans="1:10" ht="15.75">
      <c r="A62" s="78"/>
      <c r="B62" s="25"/>
      <c r="C62" s="24"/>
      <c r="D62" s="23"/>
      <c r="E62" s="20"/>
      <c r="F62" s="23"/>
      <c r="G62" s="26"/>
      <c r="H62" s="23"/>
      <c r="I62" s="23"/>
      <c r="J62" s="20"/>
    </row>
    <row r="63" spans="1:10" ht="15.75">
      <c r="A63" s="78"/>
      <c r="B63" s="25"/>
      <c r="C63" s="24"/>
      <c r="D63" s="23"/>
      <c r="E63" s="23"/>
      <c r="F63" s="23"/>
      <c r="G63" s="23"/>
      <c r="H63" s="23"/>
      <c r="I63" s="23"/>
      <c r="J63" s="20"/>
    </row>
    <row r="64" spans="1:10" ht="15.75">
      <c r="A64" s="78"/>
      <c r="B64" s="25"/>
      <c r="C64" s="24"/>
      <c r="D64" s="23"/>
      <c r="E64" s="23"/>
      <c r="F64" s="23"/>
      <c r="G64" s="23"/>
      <c r="H64" s="23"/>
      <c r="I64" s="23"/>
      <c r="J64" s="20"/>
    </row>
    <row r="65" spans="1:10" ht="15.75">
      <c r="A65" s="78"/>
      <c r="B65" s="25"/>
      <c r="C65" s="24"/>
      <c r="D65" s="23"/>
      <c r="E65" s="23"/>
      <c r="F65" s="23"/>
      <c r="G65" s="26"/>
      <c r="H65" s="23"/>
      <c r="I65" s="23"/>
      <c r="J65" s="20"/>
    </row>
    <row r="66" spans="1:10" ht="15.75">
      <c r="A66" s="78"/>
      <c r="B66" s="25"/>
      <c r="C66" s="24"/>
      <c r="D66" s="23"/>
      <c r="E66" s="23"/>
      <c r="F66" s="23"/>
      <c r="G66" s="26"/>
      <c r="H66" s="23"/>
      <c r="I66" s="23"/>
      <c r="J66" s="20"/>
    </row>
    <row r="67" spans="1:10" ht="15.75">
      <c r="A67" s="78"/>
      <c r="B67" s="25"/>
      <c r="C67" s="24"/>
      <c r="D67" s="20"/>
      <c r="E67" s="20"/>
      <c r="F67" s="23"/>
      <c r="G67" s="26"/>
      <c r="H67" s="23"/>
      <c r="I67" s="23"/>
      <c r="J67" s="20"/>
    </row>
    <row r="68" spans="1:10" ht="15.75">
      <c r="A68" s="91"/>
      <c r="B68" s="17"/>
      <c r="C68" s="22"/>
      <c r="D68" s="21"/>
      <c r="E68" s="21"/>
      <c r="F68" s="21"/>
      <c r="G68" s="21"/>
      <c r="H68" s="21"/>
      <c r="I68" s="21"/>
      <c r="J68" s="20"/>
    </row>
    <row r="69" spans="1:10" ht="13.5">
      <c r="A69" s="325"/>
      <c r="B69" s="325"/>
      <c r="C69" s="325"/>
      <c r="D69" s="325"/>
      <c r="E69" s="325"/>
      <c r="F69" s="325"/>
      <c r="G69" s="325"/>
      <c r="H69" s="325"/>
      <c r="I69" s="325"/>
      <c r="J69" s="325"/>
    </row>
    <row r="70" spans="1:10" ht="15.75">
      <c r="A70" s="78"/>
      <c r="B70" s="25"/>
      <c r="C70" s="24"/>
      <c r="D70" s="23"/>
      <c r="E70" s="23"/>
      <c r="F70" s="23"/>
      <c r="G70" s="26"/>
      <c r="H70" s="23"/>
      <c r="I70" s="23"/>
      <c r="J70" s="20"/>
    </row>
    <row r="71" spans="1:10" ht="15.75">
      <c r="A71" s="78"/>
      <c r="B71" s="25"/>
      <c r="C71" s="24"/>
      <c r="D71" s="23"/>
      <c r="E71" s="23"/>
      <c r="F71" s="23"/>
      <c r="G71" s="26"/>
      <c r="H71" s="23"/>
      <c r="I71" s="23"/>
      <c r="J71" s="20"/>
    </row>
    <row r="72" spans="1:10" ht="15.75">
      <c r="A72" s="78"/>
      <c r="B72" s="25"/>
      <c r="C72" s="24"/>
      <c r="D72" s="23"/>
      <c r="E72" s="20"/>
      <c r="F72" s="23"/>
      <c r="G72" s="26"/>
      <c r="H72" s="23"/>
      <c r="I72" s="23"/>
      <c r="J72" s="20"/>
    </row>
    <row r="73" spans="1:10" ht="15.75">
      <c r="A73" s="78"/>
      <c r="B73" s="25"/>
      <c r="C73" s="24"/>
      <c r="D73" s="23"/>
      <c r="E73" s="23"/>
      <c r="F73" s="23"/>
      <c r="G73" s="23"/>
      <c r="H73" s="23"/>
      <c r="I73" s="23"/>
      <c r="J73" s="20"/>
    </row>
    <row r="74" spans="1:10" ht="15.75">
      <c r="A74" s="78"/>
      <c r="B74" s="25"/>
      <c r="C74" s="24"/>
      <c r="D74" s="23"/>
      <c r="E74" s="23"/>
      <c r="F74" s="23"/>
      <c r="G74" s="23"/>
      <c r="H74" s="23"/>
      <c r="I74" s="23"/>
      <c r="J74" s="20"/>
    </row>
    <row r="75" spans="1:10" ht="15.75">
      <c r="A75" s="91"/>
      <c r="B75" s="17"/>
      <c r="C75" s="22"/>
      <c r="D75" s="21"/>
      <c r="E75" s="21"/>
      <c r="F75" s="21"/>
      <c r="G75" s="21"/>
      <c r="H75" s="21"/>
      <c r="I75" s="21"/>
      <c r="J75" s="20"/>
    </row>
    <row r="76" spans="1:10" ht="15.75">
      <c r="A76" s="92"/>
      <c r="B76" s="17"/>
      <c r="C76" s="17"/>
      <c r="D76" s="17"/>
      <c r="E76" s="17"/>
      <c r="F76" s="17"/>
      <c r="G76" s="17"/>
      <c r="H76" s="21"/>
      <c r="I76" s="21"/>
      <c r="J76" s="20"/>
    </row>
    <row r="77" spans="1:10" ht="15.75">
      <c r="A77" s="90"/>
      <c r="B77" s="19"/>
      <c r="C77" s="18"/>
      <c r="D77" s="17"/>
      <c r="E77" s="17"/>
      <c r="F77" s="17"/>
      <c r="G77" s="17"/>
      <c r="H77" s="17"/>
      <c r="I77" s="16"/>
      <c r="J77" s="16"/>
    </row>
    <row r="78" spans="1:10" ht="15.75">
      <c r="A78" s="77"/>
      <c r="B78" s="15"/>
      <c r="C78" s="14"/>
      <c r="D78" s="13"/>
      <c r="E78" s="12"/>
      <c r="F78" s="12"/>
      <c r="G78" s="12"/>
      <c r="H78" s="12"/>
      <c r="I78" s="11"/>
      <c r="J78" s="10"/>
    </row>
    <row r="79" spans="1:10">
      <c r="A79" s="93"/>
      <c r="B79" s="9"/>
      <c r="C79" s="8"/>
      <c r="D79" s="8"/>
      <c r="E79" s="8"/>
      <c r="F79" s="8"/>
      <c r="G79" s="8"/>
      <c r="H79" s="8"/>
      <c r="I79" s="8"/>
      <c r="J79" s="8"/>
    </row>
    <row r="80" spans="1:10">
      <c r="A80" s="93"/>
      <c r="B80" s="9"/>
      <c r="C80" s="8"/>
      <c r="D80" s="8"/>
      <c r="E80" s="8"/>
      <c r="F80" s="8"/>
      <c r="G80" s="8"/>
      <c r="H80" s="8"/>
      <c r="I80" s="8"/>
      <c r="J80" s="8"/>
    </row>
    <row r="81" spans="1:10">
      <c r="A81" s="93"/>
      <c r="B81" s="9"/>
      <c r="C81" s="8"/>
      <c r="D81" s="8"/>
      <c r="E81" s="8"/>
      <c r="F81" s="8"/>
      <c r="G81" s="8"/>
      <c r="H81" s="8"/>
      <c r="I81" s="8"/>
      <c r="J81" s="8"/>
    </row>
    <row r="82" spans="1:10">
      <c r="A82" s="93"/>
      <c r="B82" s="9"/>
      <c r="C82" s="8"/>
      <c r="D82" s="8"/>
      <c r="E82" s="8"/>
      <c r="F82" s="8"/>
      <c r="G82" s="8"/>
      <c r="H82" s="8"/>
      <c r="I82" s="8"/>
      <c r="J82" s="8"/>
    </row>
    <row r="83" spans="1:10">
      <c r="A83" s="93"/>
      <c r="B83" s="9"/>
      <c r="C83" s="8"/>
      <c r="D83" s="8"/>
      <c r="E83" s="8"/>
      <c r="F83" s="8"/>
      <c r="G83" s="8"/>
      <c r="H83" s="8"/>
      <c r="I83" s="8"/>
      <c r="J83" s="8"/>
    </row>
    <row r="84" spans="1:10">
      <c r="A84" s="93"/>
      <c r="B84" s="9"/>
      <c r="C84" s="8"/>
      <c r="D84" s="8"/>
      <c r="E84" s="8"/>
      <c r="F84" s="8"/>
      <c r="G84" s="8"/>
      <c r="H84" s="8"/>
      <c r="I84" s="8"/>
      <c r="J84" s="8"/>
    </row>
    <row r="85" spans="1:10">
      <c r="A85" s="93"/>
      <c r="B85" s="9"/>
      <c r="C85" s="8"/>
      <c r="D85" s="8"/>
      <c r="E85" s="8"/>
      <c r="F85" s="8"/>
      <c r="G85" s="8"/>
      <c r="H85" s="8"/>
      <c r="I85" s="8"/>
      <c r="J85" s="8"/>
    </row>
    <row r="86" spans="1:10">
      <c r="A86" s="93"/>
      <c r="B86" s="9"/>
      <c r="C86" s="8"/>
      <c r="D86" s="8"/>
      <c r="E86" s="8"/>
      <c r="F86" s="8"/>
      <c r="G86" s="8"/>
      <c r="H86" s="8"/>
      <c r="I86" s="8"/>
      <c r="J86" s="8"/>
    </row>
    <row r="87" spans="1:10">
      <c r="A87" s="93"/>
      <c r="B87" s="9"/>
      <c r="C87" s="8"/>
      <c r="D87" s="8"/>
      <c r="E87" s="8"/>
      <c r="F87" s="8"/>
      <c r="G87" s="8"/>
      <c r="H87" s="8"/>
      <c r="I87" s="8"/>
      <c r="J87" s="8"/>
    </row>
    <row r="88" spans="1:10">
      <c r="A88" s="93"/>
      <c r="B88" s="9"/>
      <c r="C88" s="8"/>
      <c r="D88" s="8"/>
      <c r="E88" s="8"/>
      <c r="F88" s="8"/>
      <c r="G88" s="8"/>
      <c r="H88" s="8"/>
      <c r="I88" s="8"/>
      <c r="J88" s="8"/>
    </row>
    <row r="89" spans="1:10">
      <c r="A89" s="93"/>
      <c r="B89" s="9"/>
      <c r="C89" s="8"/>
      <c r="D89" s="8"/>
      <c r="E89" s="8"/>
      <c r="F89" s="8"/>
      <c r="G89" s="8"/>
      <c r="H89" s="8"/>
      <c r="I89" s="8"/>
      <c r="J89" s="8"/>
    </row>
    <row r="90" spans="1:10">
      <c r="A90" s="93"/>
      <c r="B90" s="9"/>
      <c r="C90" s="8"/>
      <c r="D90" s="8"/>
      <c r="E90" s="8"/>
      <c r="F90" s="8"/>
      <c r="G90" s="8"/>
      <c r="H90" s="8"/>
      <c r="I90" s="8"/>
      <c r="J90" s="8"/>
    </row>
    <row r="91" spans="1:10">
      <c r="A91" s="93"/>
      <c r="B91" s="9"/>
      <c r="C91" s="8"/>
      <c r="D91" s="8"/>
      <c r="E91" s="8"/>
      <c r="F91" s="8"/>
      <c r="G91" s="8"/>
      <c r="H91" s="8"/>
      <c r="I91" s="8"/>
      <c r="J91" s="8"/>
    </row>
    <row r="92" spans="1:10">
      <c r="A92" s="93"/>
      <c r="B92" s="9"/>
      <c r="C92" s="8"/>
      <c r="D92" s="8"/>
      <c r="E92" s="8"/>
      <c r="F92" s="8"/>
      <c r="G92" s="8"/>
      <c r="H92" s="8"/>
      <c r="I92" s="8"/>
      <c r="J92" s="8"/>
    </row>
    <row r="93" spans="1:10">
      <c r="A93" s="93"/>
      <c r="B93" s="9"/>
      <c r="C93" s="8"/>
      <c r="D93" s="8"/>
      <c r="E93" s="8"/>
      <c r="F93" s="8"/>
      <c r="G93" s="8"/>
      <c r="H93" s="8"/>
      <c r="I93" s="8"/>
      <c r="J93" s="8"/>
    </row>
    <row r="94" spans="1:10">
      <c r="A94" s="93"/>
      <c r="B94" s="9"/>
      <c r="C94" s="8"/>
      <c r="D94" s="8"/>
      <c r="E94" s="8"/>
      <c r="F94" s="8"/>
      <c r="G94" s="8"/>
      <c r="H94" s="8"/>
      <c r="I94" s="8"/>
      <c r="J94" s="8"/>
    </row>
    <row r="95" spans="1:10">
      <c r="A95" s="93"/>
      <c r="B95" s="9"/>
      <c r="C95" s="8"/>
      <c r="D95" s="8"/>
      <c r="E95" s="8"/>
      <c r="F95" s="8"/>
      <c r="G95" s="8"/>
      <c r="H95" s="8"/>
      <c r="I95" s="8"/>
      <c r="J95" s="8"/>
    </row>
    <row r="96" spans="1:10">
      <c r="A96" s="93"/>
      <c r="B96" s="9"/>
      <c r="C96" s="8"/>
      <c r="D96" s="8"/>
      <c r="E96" s="8"/>
      <c r="F96" s="8"/>
      <c r="G96" s="8"/>
      <c r="H96" s="8"/>
      <c r="I96" s="8"/>
      <c r="J96" s="8"/>
    </row>
    <row r="97" spans="1:10">
      <c r="A97" s="93"/>
      <c r="B97" s="9"/>
      <c r="C97" s="8"/>
      <c r="D97" s="8"/>
      <c r="E97" s="8"/>
      <c r="F97" s="8"/>
      <c r="G97" s="8"/>
      <c r="H97" s="8"/>
      <c r="I97" s="8"/>
      <c r="J97" s="8"/>
    </row>
    <row r="98" spans="1:10">
      <c r="A98" s="93"/>
      <c r="B98" s="9"/>
      <c r="C98" s="8"/>
      <c r="D98" s="8"/>
      <c r="E98" s="8"/>
      <c r="F98" s="8"/>
      <c r="G98" s="8"/>
      <c r="H98" s="8"/>
      <c r="I98" s="8"/>
      <c r="J98" s="8"/>
    </row>
    <row r="99" spans="1:10">
      <c r="A99" s="93"/>
      <c r="B99" s="9"/>
      <c r="C99" s="8"/>
      <c r="D99" s="8"/>
      <c r="E99" s="8"/>
      <c r="F99" s="8"/>
      <c r="G99" s="8"/>
      <c r="H99" s="8"/>
      <c r="I99" s="8"/>
      <c r="J99" s="8"/>
    </row>
    <row r="100" spans="1:10">
      <c r="A100" s="93"/>
      <c r="B100" s="9"/>
      <c r="C100" s="8"/>
      <c r="D100" s="8"/>
      <c r="E100" s="8"/>
      <c r="F100" s="8"/>
      <c r="G100" s="8"/>
      <c r="H100" s="8"/>
      <c r="I100" s="8"/>
      <c r="J100" s="8"/>
    </row>
    <row r="101" spans="1:10">
      <c r="A101" s="93"/>
      <c r="B101" s="9"/>
      <c r="C101" s="8"/>
      <c r="D101" s="8"/>
      <c r="E101" s="8"/>
      <c r="F101" s="8"/>
      <c r="G101" s="8"/>
      <c r="H101" s="8"/>
      <c r="I101" s="8"/>
      <c r="J101" s="8"/>
    </row>
    <row r="102" spans="1:10">
      <c r="A102" s="93"/>
      <c r="B102" s="9"/>
      <c r="C102" s="8"/>
      <c r="D102" s="8"/>
      <c r="E102" s="8"/>
      <c r="F102" s="8"/>
      <c r="G102" s="8"/>
      <c r="H102" s="8"/>
      <c r="I102" s="8"/>
      <c r="J102" s="8"/>
    </row>
    <row r="103" spans="1:10">
      <c r="A103" s="93"/>
      <c r="B103" s="9"/>
      <c r="C103" s="8"/>
      <c r="D103" s="8"/>
      <c r="E103" s="8"/>
      <c r="F103" s="8"/>
      <c r="G103" s="8"/>
      <c r="H103" s="8"/>
      <c r="I103" s="8"/>
      <c r="J103" s="8"/>
    </row>
    <row r="104" spans="1:10">
      <c r="A104" s="93"/>
      <c r="B104" s="9"/>
      <c r="C104" s="8"/>
      <c r="D104" s="8"/>
      <c r="E104" s="8"/>
      <c r="F104" s="8"/>
      <c r="G104" s="8"/>
      <c r="H104" s="8"/>
      <c r="I104" s="8"/>
      <c r="J104" s="8"/>
    </row>
    <row r="105" spans="1:10">
      <c r="A105" s="93"/>
      <c r="B105" s="9"/>
      <c r="C105" s="8"/>
      <c r="D105" s="8"/>
      <c r="E105" s="8"/>
      <c r="F105" s="8"/>
      <c r="G105" s="8"/>
      <c r="H105" s="8"/>
      <c r="I105" s="8"/>
      <c r="J105" s="8"/>
    </row>
    <row r="106" spans="1:10">
      <c r="A106" s="93"/>
      <c r="B106" s="9"/>
      <c r="C106" s="8"/>
      <c r="D106" s="8"/>
      <c r="E106" s="8"/>
      <c r="F106" s="8"/>
      <c r="G106" s="8"/>
      <c r="H106" s="8"/>
      <c r="I106" s="8"/>
      <c r="J106" s="8"/>
    </row>
    <row r="107" spans="1:10">
      <c r="A107" s="93"/>
      <c r="B107" s="9"/>
      <c r="C107" s="8"/>
      <c r="D107" s="8"/>
      <c r="E107" s="8"/>
      <c r="F107" s="8"/>
      <c r="G107" s="8"/>
      <c r="H107" s="8"/>
      <c r="I107" s="8"/>
      <c r="J107" s="8"/>
    </row>
    <row r="108" spans="1:10">
      <c r="A108" s="93"/>
      <c r="B108" s="9"/>
      <c r="C108" s="8"/>
      <c r="D108" s="8"/>
      <c r="E108" s="8"/>
      <c r="F108" s="8"/>
      <c r="G108" s="8"/>
      <c r="H108" s="8"/>
      <c r="I108" s="8"/>
      <c r="J108" s="8"/>
    </row>
    <row r="109" spans="1:10">
      <c r="A109" s="93"/>
      <c r="B109" s="9"/>
      <c r="C109" s="8"/>
      <c r="D109" s="8"/>
      <c r="E109" s="8"/>
      <c r="F109" s="8"/>
      <c r="G109" s="8"/>
      <c r="H109" s="8"/>
      <c r="I109" s="8"/>
      <c r="J109" s="8"/>
    </row>
    <row r="110" spans="1:10">
      <c r="A110" s="93"/>
      <c r="B110" s="9"/>
      <c r="C110" s="8"/>
      <c r="D110" s="8"/>
      <c r="E110" s="8"/>
      <c r="F110" s="8"/>
      <c r="G110" s="8"/>
      <c r="H110" s="8"/>
      <c r="I110" s="8"/>
      <c r="J110" s="8"/>
    </row>
    <row r="111" spans="1:10">
      <c r="A111" s="93"/>
      <c r="B111" s="9"/>
      <c r="C111" s="8"/>
      <c r="D111" s="8"/>
      <c r="E111" s="8"/>
      <c r="F111" s="8"/>
      <c r="G111" s="8"/>
      <c r="H111" s="8"/>
      <c r="I111" s="8"/>
      <c r="J111" s="8"/>
    </row>
    <row r="112" spans="1:10">
      <c r="A112" s="93"/>
      <c r="B112" s="9"/>
      <c r="C112" s="8"/>
      <c r="D112" s="8"/>
      <c r="E112" s="8"/>
      <c r="F112" s="8"/>
      <c r="G112" s="8"/>
      <c r="H112" s="8"/>
      <c r="I112" s="8"/>
      <c r="J112" s="8"/>
    </row>
    <row r="113" spans="1:10">
      <c r="A113" s="93"/>
      <c r="B113" s="9"/>
      <c r="C113" s="8"/>
      <c r="D113" s="8"/>
      <c r="E113" s="8"/>
      <c r="F113" s="8"/>
      <c r="G113" s="8"/>
      <c r="H113" s="8"/>
      <c r="I113" s="8"/>
      <c r="J113" s="8"/>
    </row>
    <row r="114" spans="1:10">
      <c r="A114" s="93"/>
      <c r="B114" s="9"/>
      <c r="C114" s="8"/>
      <c r="D114" s="8"/>
      <c r="E114" s="8"/>
      <c r="F114" s="8"/>
      <c r="G114" s="8"/>
      <c r="H114" s="8"/>
      <c r="I114" s="8"/>
      <c r="J114" s="8"/>
    </row>
    <row r="115" spans="1:10">
      <c r="A115" s="93"/>
      <c r="B115" s="9"/>
      <c r="C115" s="8"/>
      <c r="D115" s="8"/>
      <c r="E115" s="8"/>
      <c r="F115" s="8"/>
      <c r="G115" s="8"/>
      <c r="H115" s="8"/>
      <c r="I115" s="8"/>
      <c r="J115" s="8"/>
    </row>
    <row r="116" spans="1:10">
      <c r="A116" s="93"/>
      <c r="B116" s="9"/>
      <c r="C116" s="8"/>
      <c r="D116" s="8"/>
      <c r="E116" s="8"/>
      <c r="F116" s="8"/>
      <c r="G116" s="8"/>
      <c r="H116" s="8"/>
      <c r="I116" s="8"/>
      <c r="J116" s="8"/>
    </row>
    <row r="117" spans="1:10">
      <c r="A117" s="93"/>
      <c r="B117" s="9"/>
      <c r="C117" s="8"/>
      <c r="D117" s="8"/>
      <c r="E117" s="8"/>
      <c r="F117" s="8"/>
      <c r="G117" s="8"/>
      <c r="H117" s="8"/>
      <c r="I117" s="8"/>
      <c r="J117" s="8"/>
    </row>
    <row r="118" spans="1:10">
      <c r="A118" s="93"/>
      <c r="B118" s="9"/>
      <c r="C118" s="8"/>
      <c r="D118" s="8"/>
      <c r="E118" s="8"/>
      <c r="F118" s="8"/>
      <c r="G118" s="8"/>
      <c r="H118" s="8"/>
      <c r="I118" s="8"/>
      <c r="J118" s="8"/>
    </row>
    <row r="119" spans="1:10">
      <c r="A119" s="93"/>
      <c r="B119" s="9"/>
      <c r="C119" s="8"/>
      <c r="D119" s="8"/>
      <c r="E119" s="8"/>
      <c r="F119" s="8"/>
      <c r="G119" s="8"/>
      <c r="H119" s="8"/>
      <c r="I119" s="8"/>
      <c r="J119" s="8"/>
    </row>
    <row r="120" spans="1:10">
      <c r="A120" s="93"/>
      <c r="B120" s="9"/>
      <c r="C120" s="8"/>
      <c r="D120" s="8"/>
      <c r="E120" s="8"/>
      <c r="F120" s="8"/>
      <c r="G120" s="8"/>
      <c r="H120" s="8"/>
      <c r="I120" s="8"/>
      <c r="J120" s="8"/>
    </row>
    <row r="121" spans="1:10">
      <c r="A121" s="93"/>
      <c r="B121" s="9"/>
      <c r="C121" s="8"/>
      <c r="D121" s="8"/>
      <c r="E121" s="8"/>
      <c r="F121" s="8"/>
      <c r="G121" s="8"/>
      <c r="H121" s="8"/>
      <c r="I121" s="8"/>
      <c r="J121" s="8"/>
    </row>
    <row r="122" spans="1:10">
      <c r="A122" s="93"/>
      <c r="B122" s="9"/>
      <c r="C122" s="8"/>
      <c r="D122" s="8"/>
      <c r="E122" s="8"/>
      <c r="F122" s="8"/>
      <c r="G122" s="8"/>
      <c r="H122" s="8"/>
      <c r="I122" s="8"/>
      <c r="J122" s="8"/>
    </row>
    <row r="123" spans="1:10">
      <c r="A123" s="93"/>
      <c r="B123" s="9"/>
      <c r="C123" s="8"/>
      <c r="D123" s="8"/>
      <c r="E123" s="8"/>
      <c r="F123" s="8"/>
      <c r="G123" s="8"/>
      <c r="H123" s="8"/>
      <c r="I123" s="8"/>
      <c r="J123" s="8"/>
    </row>
    <row r="124" spans="1:10">
      <c r="A124" s="93"/>
      <c r="B124" s="9"/>
      <c r="C124" s="8"/>
      <c r="D124" s="8"/>
      <c r="E124" s="8"/>
      <c r="F124" s="8"/>
      <c r="G124" s="8"/>
      <c r="H124" s="8"/>
      <c r="I124" s="8"/>
      <c r="J124" s="8"/>
    </row>
    <row r="125" spans="1:10">
      <c r="A125" s="93"/>
      <c r="B125" s="9"/>
      <c r="C125" s="8"/>
      <c r="D125" s="8"/>
      <c r="E125" s="8"/>
      <c r="F125" s="8"/>
      <c r="G125" s="8"/>
      <c r="H125" s="8"/>
      <c r="I125" s="8"/>
      <c r="J125" s="8"/>
    </row>
    <row r="126" spans="1:10">
      <c r="A126" s="93"/>
      <c r="B126" s="9"/>
      <c r="C126" s="8"/>
      <c r="D126" s="8"/>
      <c r="E126" s="8"/>
      <c r="F126" s="8"/>
      <c r="G126" s="8"/>
      <c r="H126" s="8"/>
      <c r="I126" s="8"/>
      <c r="J126" s="8"/>
    </row>
    <row r="127" spans="1:10">
      <c r="A127" s="93"/>
      <c r="B127" s="9"/>
      <c r="C127" s="8"/>
      <c r="D127" s="8"/>
      <c r="E127" s="8"/>
      <c r="F127" s="8"/>
      <c r="G127" s="8"/>
      <c r="H127" s="8"/>
      <c r="I127" s="8"/>
      <c r="J127" s="8"/>
    </row>
    <row r="128" spans="1:10">
      <c r="A128" s="93"/>
      <c r="B128" s="9"/>
      <c r="C128" s="8"/>
      <c r="D128" s="8"/>
      <c r="E128" s="8"/>
      <c r="F128" s="8"/>
      <c r="G128" s="8"/>
      <c r="H128" s="8"/>
      <c r="I128" s="8"/>
      <c r="J128" s="8"/>
    </row>
    <row r="129" spans="1:10">
      <c r="A129" s="93"/>
      <c r="B129" s="9"/>
      <c r="C129" s="8"/>
      <c r="D129" s="8"/>
      <c r="E129" s="8"/>
      <c r="F129" s="8"/>
      <c r="G129" s="8"/>
      <c r="H129" s="8"/>
      <c r="I129" s="8"/>
      <c r="J129" s="8"/>
    </row>
    <row r="130" spans="1:10">
      <c r="A130" s="93"/>
      <c r="B130" s="9"/>
      <c r="C130" s="8"/>
      <c r="D130" s="8"/>
      <c r="E130" s="8"/>
      <c r="F130" s="8"/>
      <c r="G130" s="8"/>
      <c r="H130" s="8"/>
      <c r="I130" s="8"/>
      <c r="J130" s="8"/>
    </row>
    <row r="131" spans="1:10">
      <c r="A131" s="93"/>
      <c r="B131" s="9"/>
      <c r="C131" s="8"/>
      <c r="D131" s="8"/>
      <c r="E131" s="8"/>
      <c r="F131" s="8"/>
      <c r="G131" s="8"/>
      <c r="H131" s="8"/>
      <c r="I131" s="8"/>
      <c r="J131" s="8"/>
    </row>
    <row r="132" spans="1:10">
      <c r="A132" s="93"/>
      <c r="B132" s="9"/>
      <c r="C132" s="8"/>
      <c r="D132" s="8"/>
      <c r="E132" s="8"/>
      <c r="F132" s="8"/>
      <c r="G132" s="8"/>
      <c r="H132" s="8"/>
      <c r="I132" s="8"/>
      <c r="J132" s="8"/>
    </row>
    <row r="133" spans="1:10">
      <c r="A133" s="93"/>
      <c r="B133" s="9"/>
      <c r="C133" s="8"/>
      <c r="D133" s="8"/>
      <c r="E133" s="8"/>
      <c r="F133" s="8"/>
      <c r="G133" s="8"/>
      <c r="H133" s="8"/>
      <c r="I133" s="8"/>
      <c r="J133" s="8"/>
    </row>
    <row r="134" spans="1:10">
      <c r="A134" s="93"/>
      <c r="B134" s="9"/>
      <c r="C134" s="8"/>
      <c r="D134" s="8"/>
      <c r="E134" s="8"/>
      <c r="F134" s="8"/>
      <c r="G134" s="8"/>
      <c r="H134" s="8"/>
      <c r="I134" s="8"/>
      <c r="J134" s="8"/>
    </row>
    <row r="135" spans="1:10">
      <c r="A135" s="93"/>
      <c r="B135" s="9"/>
      <c r="C135" s="8"/>
      <c r="D135" s="8"/>
      <c r="E135" s="8"/>
      <c r="F135" s="8"/>
      <c r="G135" s="8"/>
      <c r="H135" s="8"/>
      <c r="I135" s="8"/>
      <c r="J135" s="8"/>
    </row>
    <row r="136" spans="1:10">
      <c r="A136" s="93"/>
      <c r="B136" s="9"/>
      <c r="C136" s="8"/>
      <c r="D136" s="8"/>
      <c r="E136" s="8"/>
      <c r="F136" s="8"/>
      <c r="G136" s="8"/>
      <c r="H136" s="8"/>
      <c r="I136" s="8"/>
      <c r="J136" s="8"/>
    </row>
    <row r="137" spans="1:10">
      <c r="A137" s="93"/>
      <c r="B137" s="9"/>
      <c r="C137" s="8"/>
      <c r="D137" s="8"/>
      <c r="E137" s="8"/>
      <c r="F137" s="8"/>
      <c r="G137" s="8"/>
      <c r="H137" s="8"/>
      <c r="I137" s="8"/>
      <c r="J137" s="8"/>
    </row>
    <row r="138" spans="1:10">
      <c r="A138" s="93"/>
      <c r="B138" s="9"/>
      <c r="C138" s="8"/>
      <c r="D138" s="8"/>
      <c r="E138" s="8"/>
      <c r="F138" s="8"/>
      <c r="G138" s="8"/>
      <c r="H138" s="8"/>
      <c r="I138" s="8"/>
      <c r="J138" s="8"/>
    </row>
    <row r="139" spans="1:10">
      <c r="A139" s="93"/>
      <c r="B139" s="9"/>
      <c r="C139" s="8"/>
      <c r="D139" s="8"/>
      <c r="E139" s="8"/>
      <c r="F139" s="8"/>
      <c r="G139" s="8"/>
      <c r="H139" s="8"/>
      <c r="I139" s="8"/>
      <c r="J139" s="8"/>
    </row>
    <row r="140" spans="1:10">
      <c r="A140" s="93"/>
      <c r="B140" s="9"/>
      <c r="C140" s="8"/>
      <c r="D140" s="8"/>
      <c r="E140" s="8"/>
      <c r="F140" s="8"/>
      <c r="G140" s="8"/>
      <c r="H140" s="8"/>
      <c r="I140" s="8"/>
      <c r="J140" s="8"/>
    </row>
    <row r="141" spans="1:10">
      <c r="A141" s="93"/>
      <c r="B141" s="9"/>
      <c r="C141" s="8"/>
      <c r="D141" s="8"/>
      <c r="E141" s="8"/>
      <c r="F141" s="8"/>
      <c r="G141" s="8"/>
      <c r="H141" s="8"/>
      <c r="I141" s="8"/>
      <c r="J141" s="8"/>
    </row>
    <row r="142" spans="1:10">
      <c r="A142" s="93"/>
      <c r="B142" s="9"/>
      <c r="C142" s="8"/>
      <c r="D142" s="8"/>
      <c r="E142" s="8"/>
      <c r="F142" s="8"/>
      <c r="G142" s="8"/>
      <c r="H142" s="8"/>
      <c r="I142" s="8"/>
      <c r="J142" s="8"/>
    </row>
    <row r="143" spans="1:10">
      <c r="A143" s="93"/>
      <c r="B143" s="9"/>
      <c r="C143" s="8"/>
      <c r="D143" s="8"/>
      <c r="E143" s="8"/>
      <c r="F143" s="8"/>
      <c r="G143" s="8"/>
      <c r="H143" s="8"/>
      <c r="I143" s="8"/>
      <c r="J143" s="8"/>
    </row>
    <row r="144" spans="1:10">
      <c r="A144" s="93"/>
      <c r="B144" s="9"/>
      <c r="C144" s="8"/>
      <c r="D144" s="8"/>
      <c r="E144" s="8"/>
      <c r="F144" s="8"/>
      <c r="G144" s="8"/>
      <c r="H144" s="8"/>
      <c r="I144" s="8"/>
      <c r="J144" s="8"/>
    </row>
    <row r="145" spans="1:10">
      <c r="A145" s="93"/>
      <c r="B145" s="9"/>
      <c r="C145" s="8"/>
      <c r="D145" s="8"/>
      <c r="E145" s="8"/>
      <c r="F145" s="8"/>
      <c r="G145" s="8"/>
      <c r="H145" s="8"/>
      <c r="I145" s="8"/>
      <c r="J145" s="8"/>
    </row>
    <row r="146" spans="1:10">
      <c r="A146" s="93"/>
      <c r="B146" s="9"/>
      <c r="C146" s="8"/>
      <c r="D146" s="8"/>
      <c r="E146" s="8"/>
      <c r="F146" s="8"/>
      <c r="G146" s="8"/>
      <c r="H146" s="8"/>
      <c r="I146" s="8"/>
      <c r="J146" s="8"/>
    </row>
    <row r="147" spans="1:10">
      <c r="A147" s="93"/>
      <c r="B147" s="9"/>
      <c r="C147" s="8"/>
      <c r="D147" s="8"/>
      <c r="E147" s="8"/>
      <c r="F147" s="8"/>
      <c r="G147" s="8"/>
      <c r="H147" s="8"/>
      <c r="I147" s="8"/>
      <c r="J147" s="8"/>
    </row>
    <row r="148" spans="1:10">
      <c r="A148" s="93"/>
      <c r="B148" s="9"/>
      <c r="C148" s="8"/>
      <c r="D148" s="8"/>
      <c r="E148" s="8"/>
      <c r="F148" s="8"/>
      <c r="G148" s="8"/>
      <c r="H148" s="8"/>
      <c r="I148" s="8"/>
      <c r="J148" s="8"/>
    </row>
    <row r="149" spans="1:10">
      <c r="A149" s="93"/>
      <c r="B149" s="9"/>
      <c r="C149" s="8"/>
      <c r="D149" s="8"/>
      <c r="E149" s="8"/>
      <c r="F149" s="8"/>
      <c r="G149" s="8"/>
      <c r="H149" s="8"/>
      <c r="I149" s="8"/>
      <c r="J149" s="8"/>
    </row>
    <row r="150" spans="1:10">
      <c r="A150" s="93"/>
      <c r="B150" s="9"/>
      <c r="C150" s="8"/>
      <c r="D150" s="8"/>
      <c r="E150" s="8"/>
      <c r="F150" s="8"/>
      <c r="G150" s="8"/>
      <c r="H150" s="8"/>
      <c r="I150" s="8"/>
      <c r="J150" s="8"/>
    </row>
    <row r="151" spans="1:10">
      <c r="A151" s="93"/>
      <c r="B151" s="9"/>
      <c r="C151" s="8"/>
      <c r="D151" s="8"/>
      <c r="E151" s="8"/>
      <c r="F151" s="8"/>
      <c r="G151" s="8"/>
      <c r="H151" s="8"/>
      <c r="I151" s="8"/>
      <c r="J151" s="8"/>
    </row>
    <row r="152" spans="1:10">
      <c r="A152" s="93"/>
      <c r="B152" s="9"/>
      <c r="C152" s="8"/>
      <c r="D152" s="8"/>
      <c r="E152" s="8"/>
      <c r="F152" s="8"/>
      <c r="G152" s="8"/>
      <c r="H152" s="8"/>
      <c r="I152" s="8"/>
      <c r="J152" s="8"/>
    </row>
    <row r="153" spans="1:10">
      <c r="A153" s="93"/>
      <c r="B153" s="9"/>
      <c r="C153" s="8"/>
      <c r="D153" s="8"/>
      <c r="E153" s="8"/>
      <c r="F153" s="8"/>
      <c r="G153" s="8"/>
      <c r="H153" s="8"/>
      <c r="I153" s="8"/>
      <c r="J153" s="8"/>
    </row>
    <row r="154" spans="1:10">
      <c r="A154" s="93"/>
      <c r="B154" s="9"/>
      <c r="C154" s="8"/>
      <c r="D154" s="8"/>
      <c r="E154" s="8"/>
      <c r="F154" s="8"/>
      <c r="G154" s="8"/>
      <c r="H154" s="8"/>
      <c r="I154" s="8"/>
      <c r="J154" s="8"/>
    </row>
    <row r="155" spans="1:10">
      <c r="A155" s="93"/>
      <c r="B155" s="9"/>
      <c r="C155" s="8"/>
      <c r="D155" s="8"/>
      <c r="E155" s="8"/>
      <c r="F155" s="8"/>
      <c r="G155" s="8"/>
      <c r="H155" s="8"/>
      <c r="I155" s="8"/>
      <c r="J155" s="8"/>
    </row>
    <row r="156" spans="1:10">
      <c r="A156" s="93"/>
      <c r="B156" s="9"/>
      <c r="C156" s="8"/>
      <c r="D156" s="8"/>
      <c r="E156" s="8"/>
      <c r="F156" s="8"/>
      <c r="G156" s="8"/>
      <c r="H156" s="8"/>
      <c r="I156" s="8"/>
      <c r="J156" s="8"/>
    </row>
    <row r="157" spans="1:10">
      <c r="A157" s="93"/>
      <c r="B157" s="9"/>
      <c r="C157" s="8"/>
      <c r="D157" s="8"/>
      <c r="E157" s="8"/>
      <c r="F157" s="8"/>
      <c r="G157" s="8"/>
      <c r="H157" s="8"/>
      <c r="I157" s="8"/>
      <c r="J157" s="8"/>
    </row>
    <row r="158" spans="1:10">
      <c r="A158" s="93"/>
      <c r="B158" s="9"/>
      <c r="C158" s="8"/>
      <c r="D158" s="8"/>
      <c r="E158" s="8"/>
      <c r="F158" s="8"/>
      <c r="G158" s="8"/>
      <c r="H158" s="8"/>
      <c r="I158" s="8"/>
      <c r="J158" s="8"/>
    </row>
    <row r="159" spans="1:10">
      <c r="A159" s="93"/>
      <c r="B159" s="9"/>
      <c r="C159" s="8"/>
      <c r="D159" s="8"/>
      <c r="E159" s="8"/>
      <c r="F159" s="8"/>
      <c r="G159" s="8"/>
      <c r="H159" s="8"/>
      <c r="I159" s="8"/>
      <c r="J159" s="8"/>
    </row>
    <row r="160" spans="1:10">
      <c r="A160" s="93"/>
      <c r="B160" s="9"/>
      <c r="C160" s="8"/>
      <c r="D160" s="8"/>
      <c r="E160" s="8"/>
      <c r="F160" s="8"/>
      <c r="G160" s="8"/>
      <c r="H160" s="8"/>
      <c r="I160" s="8"/>
      <c r="J160" s="8"/>
    </row>
    <row r="161" spans="1:10">
      <c r="A161" s="93"/>
      <c r="B161" s="9"/>
      <c r="C161" s="8"/>
      <c r="D161" s="8"/>
      <c r="E161" s="8"/>
      <c r="F161" s="8"/>
      <c r="G161" s="8"/>
      <c r="H161" s="8"/>
      <c r="I161" s="8"/>
      <c r="J161" s="8"/>
    </row>
    <row r="162" spans="1:10">
      <c r="A162" s="93"/>
      <c r="B162" s="9"/>
      <c r="C162" s="8"/>
      <c r="D162" s="8"/>
      <c r="E162" s="8"/>
      <c r="F162" s="8"/>
      <c r="G162" s="8"/>
      <c r="H162" s="8"/>
      <c r="I162" s="8"/>
      <c r="J162" s="8"/>
    </row>
    <row r="163" spans="1:10">
      <c r="A163" s="93"/>
      <c r="B163" s="9"/>
      <c r="C163" s="8"/>
      <c r="D163" s="8"/>
      <c r="E163" s="8"/>
      <c r="F163" s="8"/>
      <c r="G163" s="8"/>
      <c r="H163" s="8"/>
      <c r="I163" s="8"/>
      <c r="J163" s="8"/>
    </row>
    <row r="164" spans="1:10">
      <c r="A164" s="93"/>
      <c r="B164" s="9"/>
      <c r="C164" s="8"/>
      <c r="D164" s="8"/>
      <c r="E164" s="8"/>
      <c r="F164" s="8"/>
      <c r="G164" s="8"/>
      <c r="H164" s="8"/>
      <c r="I164" s="8"/>
      <c r="J164" s="8"/>
    </row>
    <row r="165" spans="1:10">
      <c r="A165" s="93"/>
      <c r="B165" s="9"/>
      <c r="C165" s="8"/>
      <c r="D165" s="8"/>
      <c r="E165" s="8"/>
      <c r="F165" s="8"/>
      <c r="G165" s="8"/>
      <c r="H165" s="8"/>
      <c r="I165" s="8"/>
      <c r="J165" s="8"/>
    </row>
    <row r="166" spans="1:10">
      <c r="A166" s="93"/>
      <c r="B166" s="9"/>
      <c r="C166" s="8"/>
      <c r="D166" s="8"/>
      <c r="E166" s="8"/>
      <c r="F166" s="8"/>
      <c r="G166" s="8"/>
      <c r="H166" s="8"/>
      <c r="I166" s="8"/>
      <c r="J166" s="8"/>
    </row>
    <row r="167" spans="1:10">
      <c r="A167" s="93"/>
      <c r="B167" s="9"/>
      <c r="C167" s="8"/>
      <c r="D167" s="8"/>
      <c r="E167" s="8"/>
      <c r="F167" s="8"/>
      <c r="G167" s="8"/>
      <c r="H167" s="8"/>
      <c r="I167" s="8"/>
      <c r="J167" s="8"/>
    </row>
    <row r="168" spans="1:10">
      <c r="A168" s="93"/>
      <c r="B168" s="9"/>
      <c r="C168" s="8"/>
      <c r="D168" s="8"/>
      <c r="E168" s="8"/>
      <c r="F168" s="8"/>
      <c r="G168" s="8"/>
      <c r="H168" s="8"/>
      <c r="I168" s="8"/>
      <c r="J168" s="8"/>
    </row>
    <row r="169" spans="1:10">
      <c r="A169" s="93"/>
      <c r="B169" s="9"/>
      <c r="C169" s="8"/>
      <c r="D169" s="8"/>
      <c r="E169" s="8"/>
      <c r="F169" s="8"/>
      <c r="G169" s="8"/>
      <c r="H169" s="8"/>
      <c r="I169" s="8"/>
      <c r="J169" s="8"/>
    </row>
    <row r="170" spans="1:10">
      <c r="A170" s="93"/>
      <c r="B170" s="9"/>
      <c r="C170" s="8"/>
      <c r="D170" s="8"/>
      <c r="E170" s="8"/>
      <c r="F170" s="8"/>
      <c r="G170" s="8"/>
      <c r="H170" s="8"/>
      <c r="I170" s="8"/>
      <c r="J170" s="8"/>
    </row>
    <row r="171" spans="1:10">
      <c r="A171" s="93"/>
      <c r="B171" s="9"/>
      <c r="C171" s="8"/>
      <c r="D171" s="8"/>
      <c r="E171" s="8"/>
      <c r="F171" s="8"/>
      <c r="G171" s="8"/>
      <c r="H171" s="8"/>
      <c r="I171" s="8"/>
      <c r="J171" s="8"/>
    </row>
    <row r="172" spans="1:10">
      <c r="A172" s="93"/>
      <c r="B172" s="9"/>
      <c r="C172" s="8"/>
      <c r="D172" s="8"/>
      <c r="E172" s="8"/>
      <c r="F172" s="8"/>
      <c r="G172" s="8"/>
      <c r="H172" s="8"/>
      <c r="I172" s="8"/>
      <c r="J172" s="8"/>
    </row>
    <row r="173" spans="1:10">
      <c r="A173" s="93"/>
      <c r="B173" s="9"/>
      <c r="C173" s="8"/>
      <c r="D173" s="8"/>
      <c r="E173" s="8"/>
      <c r="F173" s="8"/>
      <c r="G173" s="8"/>
      <c r="H173" s="8"/>
      <c r="I173" s="8"/>
      <c r="J173" s="8"/>
    </row>
    <row r="174" spans="1:10">
      <c r="A174" s="93"/>
      <c r="B174" s="9"/>
      <c r="C174" s="8"/>
      <c r="D174" s="8"/>
      <c r="E174" s="8"/>
      <c r="F174" s="8"/>
      <c r="G174" s="8"/>
      <c r="H174" s="8"/>
      <c r="I174" s="8"/>
      <c r="J174" s="8"/>
    </row>
    <row r="175" spans="1:10">
      <c r="A175" s="93"/>
      <c r="B175" s="9"/>
      <c r="C175" s="8"/>
      <c r="D175" s="8"/>
      <c r="E175" s="8"/>
      <c r="F175" s="8"/>
      <c r="G175" s="8"/>
      <c r="H175" s="8"/>
      <c r="I175" s="8"/>
      <c r="J175" s="8"/>
    </row>
    <row r="176" spans="1:10">
      <c r="A176" s="93"/>
      <c r="B176" s="9"/>
      <c r="C176" s="8"/>
      <c r="D176" s="8"/>
      <c r="E176" s="8"/>
      <c r="F176" s="8"/>
      <c r="G176" s="8"/>
      <c r="H176" s="8"/>
      <c r="I176" s="8"/>
      <c r="J176" s="8"/>
    </row>
    <row r="177" spans="1:10">
      <c r="A177" s="93"/>
      <c r="B177" s="9"/>
      <c r="C177" s="8"/>
      <c r="D177" s="8"/>
      <c r="E177" s="8"/>
      <c r="F177" s="8"/>
      <c r="G177" s="8"/>
      <c r="H177" s="8"/>
      <c r="I177" s="8"/>
      <c r="J177" s="8"/>
    </row>
    <row r="178" spans="1:10">
      <c r="A178" s="93"/>
      <c r="B178" s="9"/>
      <c r="C178" s="8"/>
      <c r="D178" s="8"/>
      <c r="E178" s="8"/>
      <c r="F178" s="8"/>
      <c r="G178" s="8"/>
      <c r="H178" s="8"/>
      <c r="I178" s="8"/>
      <c r="J178" s="8"/>
    </row>
    <row r="179" spans="1:10">
      <c r="A179" s="93"/>
      <c r="B179" s="9"/>
      <c r="C179" s="8"/>
      <c r="D179" s="8"/>
      <c r="E179" s="8"/>
      <c r="F179" s="8"/>
      <c r="G179" s="8"/>
      <c r="H179" s="8"/>
      <c r="I179" s="8"/>
      <c r="J179" s="8"/>
    </row>
    <row r="180" spans="1:10">
      <c r="A180" s="93"/>
      <c r="B180" s="9"/>
      <c r="C180" s="8"/>
      <c r="D180" s="8"/>
      <c r="E180" s="8"/>
      <c r="F180" s="8"/>
      <c r="G180" s="8"/>
      <c r="H180" s="8"/>
      <c r="I180" s="8"/>
      <c r="J180" s="8"/>
    </row>
    <row r="181" spans="1:10">
      <c r="A181" s="93"/>
      <c r="B181" s="9"/>
      <c r="C181" s="8"/>
      <c r="D181" s="8"/>
      <c r="E181" s="8"/>
      <c r="F181" s="8"/>
      <c r="G181" s="8"/>
      <c r="H181" s="8"/>
      <c r="I181" s="8"/>
      <c r="J181" s="8"/>
    </row>
    <row r="182" spans="1:10">
      <c r="A182" s="94"/>
      <c r="B182" s="6"/>
      <c r="C182" s="5"/>
      <c r="D182" s="5"/>
      <c r="E182" s="5"/>
      <c r="F182" s="5"/>
      <c r="G182" s="5"/>
      <c r="H182" s="5"/>
      <c r="I182" s="5"/>
      <c r="J182" s="8"/>
    </row>
    <row r="183" spans="1:10">
      <c r="A183" s="94"/>
      <c r="B183" s="6"/>
      <c r="C183" s="5"/>
      <c r="D183" s="5"/>
      <c r="E183" s="5"/>
      <c r="F183" s="5"/>
      <c r="G183" s="5"/>
      <c r="H183" s="5"/>
      <c r="I183" s="5"/>
      <c r="J183" s="8"/>
    </row>
    <row r="184" spans="1:10">
      <c r="A184" s="94"/>
      <c r="B184" s="6"/>
      <c r="C184" s="5"/>
      <c r="D184" s="5"/>
      <c r="E184" s="5"/>
      <c r="F184" s="5"/>
      <c r="G184" s="5"/>
      <c r="H184" s="5"/>
      <c r="I184" s="5"/>
      <c r="J184" s="8"/>
    </row>
    <row r="185" spans="1:10">
      <c r="A185" s="94"/>
      <c r="B185" s="6"/>
      <c r="C185" s="5"/>
      <c r="D185" s="5"/>
      <c r="E185" s="5"/>
      <c r="F185" s="5"/>
      <c r="G185" s="5"/>
      <c r="H185" s="5"/>
      <c r="I185" s="5"/>
      <c r="J185" s="8"/>
    </row>
    <row r="186" spans="1:10">
      <c r="A186" s="94"/>
      <c r="B186" s="6"/>
      <c r="C186" s="5"/>
      <c r="D186" s="5"/>
      <c r="E186" s="5"/>
      <c r="F186" s="5"/>
      <c r="G186" s="5"/>
      <c r="H186" s="5"/>
      <c r="I186" s="5"/>
      <c r="J186" s="8"/>
    </row>
    <row r="187" spans="1:10">
      <c r="A187" s="94"/>
      <c r="B187" s="6"/>
      <c r="C187" s="5"/>
      <c r="D187" s="5"/>
      <c r="E187" s="5"/>
      <c r="F187" s="5"/>
      <c r="G187" s="5"/>
      <c r="H187" s="5"/>
      <c r="I187" s="5"/>
      <c r="J187" s="8"/>
    </row>
    <row r="188" spans="1:10">
      <c r="A188" s="94"/>
      <c r="B188" s="6"/>
      <c r="C188" s="5"/>
      <c r="D188" s="5"/>
      <c r="E188" s="5"/>
      <c r="F188" s="5"/>
      <c r="G188" s="5"/>
      <c r="H188" s="5"/>
      <c r="I188" s="5"/>
      <c r="J188" s="8"/>
    </row>
    <row r="189" spans="1:10">
      <c r="A189" s="94"/>
      <c r="B189" s="6"/>
      <c r="C189" s="5"/>
      <c r="D189" s="5"/>
      <c r="E189" s="5"/>
      <c r="F189" s="5"/>
      <c r="G189" s="5"/>
      <c r="H189" s="5"/>
      <c r="I189" s="5"/>
      <c r="J189" s="8"/>
    </row>
    <row r="190" spans="1:10">
      <c r="A190" s="94"/>
      <c r="B190" s="6"/>
      <c r="C190" s="5"/>
      <c r="D190" s="5"/>
      <c r="E190" s="5"/>
      <c r="F190" s="5"/>
      <c r="G190" s="5"/>
      <c r="H190" s="5"/>
      <c r="I190" s="5"/>
      <c r="J190" s="8"/>
    </row>
    <row r="191" spans="1:10">
      <c r="A191" s="94"/>
      <c r="B191" s="6"/>
      <c r="C191" s="5"/>
      <c r="D191" s="5"/>
      <c r="E191" s="5"/>
      <c r="F191" s="5"/>
      <c r="G191" s="5"/>
      <c r="H191" s="5"/>
      <c r="I191" s="5"/>
      <c r="J191" s="8"/>
    </row>
    <row r="192" spans="1:10">
      <c r="A192" s="94"/>
      <c r="B192" s="6"/>
      <c r="C192" s="5"/>
      <c r="D192" s="5"/>
      <c r="E192" s="5"/>
      <c r="F192" s="5"/>
      <c r="G192" s="5"/>
      <c r="H192" s="5"/>
      <c r="I192" s="5"/>
      <c r="J192" s="8"/>
    </row>
    <row r="193" spans="1:10">
      <c r="A193" s="94"/>
      <c r="B193" s="6"/>
      <c r="C193" s="5"/>
      <c r="D193" s="5"/>
      <c r="E193" s="5"/>
      <c r="F193" s="5"/>
      <c r="G193" s="5"/>
      <c r="H193" s="5"/>
      <c r="I193" s="5"/>
      <c r="J193" s="8"/>
    </row>
    <row r="194" spans="1:10">
      <c r="A194" s="94"/>
      <c r="B194" s="6"/>
      <c r="C194" s="5"/>
      <c r="D194" s="5"/>
      <c r="E194" s="5"/>
      <c r="F194" s="5"/>
      <c r="G194" s="5"/>
      <c r="H194" s="5"/>
      <c r="I194" s="5"/>
      <c r="J194" s="8"/>
    </row>
    <row r="195" spans="1:10">
      <c r="A195" s="94"/>
      <c r="B195" s="6"/>
      <c r="C195" s="5"/>
      <c r="D195" s="5"/>
      <c r="E195" s="5"/>
      <c r="F195" s="5"/>
      <c r="G195" s="5"/>
      <c r="H195" s="5"/>
      <c r="I195" s="5"/>
      <c r="J195" s="8"/>
    </row>
    <row r="196" spans="1:10">
      <c r="A196" s="94"/>
      <c r="B196" s="6"/>
      <c r="C196" s="5"/>
      <c r="D196" s="5"/>
      <c r="E196" s="5"/>
      <c r="F196" s="5"/>
      <c r="G196" s="5"/>
      <c r="H196" s="5"/>
      <c r="I196" s="5"/>
      <c r="J196" s="8"/>
    </row>
    <row r="197" spans="1:10">
      <c r="A197" s="94"/>
      <c r="B197" s="6"/>
      <c r="C197" s="5"/>
      <c r="D197" s="5"/>
      <c r="E197" s="5"/>
      <c r="F197" s="5"/>
      <c r="G197" s="5"/>
      <c r="H197" s="5"/>
      <c r="I197" s="5"/>
      <c r="J197" s="8"/>
    </row>
    <row r="198" spans="1:10">
      <c r="A198" s="94"/>
      <c r="B198" s="6"/>
      <c r="C198" s="5"/>
      <c r="D198" s="5"/>
      <c r="E198" s="5"/>
      <c r="F198" s="5"/>
      <c r="G198" s="5"/>
      <c r="H198" s="5"/>
      <c r="I198" s="5"/>
      <c r="J198" s="8"/>
    </row>
    <row r="199" spans="1:10">
      <c r="A199" s="94"/>
      <c r="B199" s="6"/>
      <c r="C199" s="5"/>
      <c r="D199" s="5"/>
      <c r="E199" s="5"/>
      <c r="F199" s="5"/>
      <c r="G199" s="5"/>
      <c r="H199" s="5"/>
      <c r="I199" s="5"/>
      <c r="J199" s="8"/>
    </row>
    <row r="200" spans="1:10">
      <c r="A200" s="94"/>
      <c r="B200" s="6"/>
      <c r="C200" s="5"/>
      <c r="D200" s="5"/>
      <c r="E200" s="5"/>
      <c r="F200" s="5"/>
      <c r="G200" s="5"/>
      <c r="H200" s="5"/>
      <c r="I200" s="5"/>
      <c r="J200" s="8"/>
    </row>
    <row r="201" spans="1:10">
      <c r="A201" s="94"/>
      <c r="B201" s="6"/>
      <c r="C201" s="5"/>
      <c r="D201" s="5"/>
      <c r="E201" s="5"/>
      <c r="F201" s="5"/>
      <c r="G201" s="5"/>
      <c r="H201" s="5"/>
      <c r="I201" s="5"/>
      <c r="J201" s="8"/>
    </row>
    <row r="202" spans="1:10">
      <c r="A202" s="94"/>
      <c r="B202" s="6"/>
      <c r="C202" s="5"/>
      <c r="D202" s="5"/>
      <c r="E202" s="5"/>
      <c r="F202" s="5"/>
      <c r="G202" s="5"/>
      <c r="H202" s="5"/>
      <c r="I202" s="5"/>
      <c r="J202" s="8"/>
    </row>
    <row r="203" spans="1:10">
      <c r="A203" s="94"/>
      <c r="B203" s="6"/>
      <c r="C203" s="5"/>
      <c r="D203" s="5"/>
      <c r="E203" s="5"/>
      <c r="F203" s="5"/>
      <c r="G203" s="5"/>
      <c r="H203" s="5"/>
      <c r="I203" s="5"/>
      <c r="J203" s="8"/>
    </row>
    <row r="204" spans="1:10">
      <c r="A204" s="94"/>
      <c r="B204" s="6"/>
      <c r="C204" s="5"/>
      <c r="D204" s="5"/>
      <c r="E204" s="5"/>
      <c r="F204" s="5"/>
      <c r="G204" s="5"/>
      <c r="H204" s="5"/>
      <c r="I204" s="5"/>
      <c r="J204" s="8"/>
    </row>
    <row r="205" spans="1:10">
      <c r="A205" s="94"/>
      <c r="B205" s="6"/>
      <c r="C205" s="5"/>
      <c r="D205" s="5"/>
      <c r="E205" s="5"/>
      <c r="F205" s="5"/>
      <c r="G205" s="5"/>
      <c r="H205" s="5"/>
      <c r="I205" s="5"/>
      <c r="J205" s="8"/>
    </row>
    <row r="206" spans="1:10">
      <c r="A206" s="94"/>
      <c r="B206" s="6"/>
      <c r="C206" s="5"/>
      <c r="D206" s="5"/>
      <c r="E206" s="5"/>
      <c r="F206" s="5"/>
      <c r="G206" s="5"/>
      <c r="H206" s="5"/>
      <c r="I206" s="5"/>
      <c r="J206" s="8"/>
    </row>
    <row r="207" spans="1:10">
      <c r="A207" s="94"/>
      <c r="B207" s="6"/>
      <c r="C207" s="5"/>
      <c r="D207" s="5"/>
      <c r="E207" s="5"/>
      <c r="F207" s="5"/>
      <c r="G207" s="5"/>
      <c r="H207" s="5"/>
      <c r="I207" s="5"/>
      <c r="J207" s="4"/>
    </row>
    <row r="208" spans="1:10">
      <c r="A208" s="94"/>
      <c r="B208" s="6"/>
      <c r="C208" s="5"/>
      <c r="D208" s="5"/>
      <c r="E208" s="5"/>
      <c r="F208" s="5"/>
      <c r="G208" s="5"/>
      <c r="H208" s="5"/>
      <c r="I208" s="5"/>
      <c r="J208" s="4"/>
    </row>
    <row r="209" spans="1:10">
      <c r="A209" s="94"/>
      <c r="B209" s="6"/>
      <c r="C209" s="5"/>
      <c r="D209" s="5"/>
      <c r="E209" s="5"/>
      <c r="F209" s="5"/>
      <c r="G209" s="5"/>
      <c r="H209" s="5"/>
      <c r="I209" s="5"/>
      <c r="J209" s="4"/>
    </row>
    <row r="210" spans="1:10">
      <c r="A210" s="94"/>
      <c r="B210" s="6"/>
      <c r="C210" s="5"/>
      <c r="D210" s="5"/>
      <c r="E210" s="5"/>
      <c r="F210" s="5"/>
      <c r="G210" s="5"/>
      <c r="H210" s="5"/>
      <c r="I210" s="5"/>
      <c r="J210" s="4"/>
    </row>
    <row r="211" spans="1:10">
      <c r="A211" s="94"/>
      <c r="B211" s="6"/>
      <c r="C211" s="5"/>
      <c r="D211" s="5"/>
      <c r="E211" s="5"/>
      <c r="F211" s="5"/>
      <c r="G211" s="5"/>
      <c r="H211" s="5"/>
      <c r="I211" s="5"/>
      <c r="J211" s="4"/>
    </row>
    <row r="212" spans="1:10">
      <c r="A212" s="94"/>
      <c r="B212" s="6"/>
      <c r="C212" s="5"/>
      <c r="D212" s="5"/>
      <c r="E212" s="5"/>
      <c r="F212" s="5"/>
      <c r="G212" s="5"/>
      <c r="H212" s="5"/>
      <c r="I212" s="5"/>
      <c r="J212" s="4"/>
    </row>
    <row r="213" spans="1:10">
      <c r="A213" s="94"/>
      <c r="B213" s="6"/>
      <c r="C213" s="5"/>
      <c r="D213" s="5"/>
      <c r="E213" s="5"/>
      <c r="F213" s="5"/>
      <c r="G213" s="5"/>
      <c r="H213" s="5"/>
      <c r="I213" s="5"/>
      <c r="J213" s="4"/>
    </row>
    <row r="214" spans="1:10">
      <c r="A214" s="94"/>
      <c r="B214" s="6"/>
      <c r="C214" s="5"/>
      <c r="D214" s="5"/>
      <c r="E214" s="5"/>
      <c r="F214" s="5"/>
      <c r="G214" s="5"/>
      <c r="H214" s="5"/>
      <c r="I214" s="5"/>
      <c r="J214" s="4"/>
    </row>
    <row r="215" spans="1:10">
      <c r="A215" s="94"/>
      <c r="B215" s="6"/>
      <c r="C215" s="5"/>
      <c r="D215" s="5"/>
      <c r="E215" s="5"/>
      <c r="F215" s="5"/>
      <c r="G215" s="5"/>
      <c r="H215" s="5"/>
      <c r="I215" s="5"/>
      <c r="J215" s="4"/>
    </row>
    <row r="216" spans="1:10">
      <c r="A216" s="94"/>
      <c r="B216" s="6"/>
      <c r="C216" s="5"/>
      <c r="D216" s="5"/>
      <c r="E216" s="5"/>
      <c r="F216" s="5"/>
      <c r="G216" s="5"/>
      <c r="H216" s="5"/>
      <c r="I216" s="5"/>
      <c r="J216" s="4"/>
    </row>
    <row r="217" spans="1:10">
      <c r="A217" s="94"/>
      <c r="B217" s="6"/>
      <c r="C217" s="5"/>
      <c r="D217" s="5"/>
      <c r="E217" s="5"/>
      <c r="F217" s="5"/>
      <c r="G217" s="5"/>
      <c r="H217" s="5"/>
      <c r="I217" s="5"/>
      <c r="J217" s="4"/>
    </row>
    <row r="218" spans="1:10">
      <c r="A218" s="94"/>
      <c r="B218" s="6"/>
      <c r="C218" s="5"/>
      <c r="D218" s="5"/>
      <c r="E218" s="5"/>
      <c r="F218" s="5"/>
      <c r="G218" s="5"/>
      <c r="H218" s="5"/>
      <c r="I218" s="5"/>
      <c r="J218" s="4"/>
    </row>
    <row r="219" spans="1:10">
      <c r="A219" s="94"/>
      <c r="B219" s="6"/>
      <c r="C219" s="5"/>
      <c r="D219" s="5"/>
      <c r="E219" s="5"/>
      <c r="F219" s="5"/>
      <c r="G219" s="5"/>
      <c r="H219" s="5"/>
      <c r="I219" s="5"/>
      <c r="J219" s="4"/>
    </row>
    <row r="220" spans="1:10">
      <c r="A220" s="94"/>
      <c r="B220" s="6"/>
      <c r="C220" s="5"/>
      <c r="D220" s="5"/>
      <c r="E220" s="5"/>
      <c r="F220" s="5"/>
      <c r="G220" s="5"/>
      <c r="H220" s="5"/>
      <c r="I220" s="5"/>
      <c r="J220" s="4"/>
    </row>
    <row r="221" spans="1:10">
      <c r="A221" s="94"/>
      <c r="B221" s="6"/>
      <c r="C221" s="5"/>
      <c r="D221" s="5"/>
      <c r="E221" s="5"/>
      <c r="F221" s="5"/>
      <c r="G221" s="5"/>
      <c r="H221" s="5"/>
      <c r="I221" s="5"/>
      <c r="J221" s="4"/>
    </row>
    <row r="222" spans="1:10">
      <c r="A222" s="94"/>
      <c r="B222" s="6"/>
      <c r="C222" s="5"/>
      <c r="D222" s="5"/>
      <c r="E222" s="5"/>
      <c r="F222" s="5"/>
      <c r="G222" s="5"/>
      <c r="H222" s="5"/>
      <c r="I222" s="5"/>
      <c r="J222" s="4"/>
    </row>
    <row r="223" spans="1:10">
      <c r="A223" s="94"/>
      <c r="B223" s="6"/>
      <c r="C223" s="5"/>
      <c r="D223" s="5"/>
      <c r="E223" s="5"/>
      <c r="F223" s="5"/>
      <c r="G223" s="5"/>
      <c r="H223" s="5"/>
      <c r="I223" s="5"/>
      <c r="J223" s="4"/>
    </row>
    <row r="224" spans="1:10">
      <c r="A224" s="94"/>
      <c r="B224" s="6"/>
      <c r="C224" s="5"/>
      <c r="D224" s="5"/>
      <c r="E224" s="5"/>
      <c r="F224" s="5"/>
      <c r="G224" s="5"/>
      <c r="H224" s="5"/>
      <c r="I224" s="5"/>
      <c r="J224" s="4"/>
    </row>
    <row r="225" spans="1:10">
      <c r="A225" s="94"/>
      <c r="B225" s="6"/>
      <c r="C225" s="5"/>
      <c r="D225" s="5"/>
      <c r="E225" s="5"/>
      <c r="F225" s="5"/>
      <c r="G225" s="5"/>
      <c r="H225" s="5"/>
      <c r="I225" s="5"/>
      <c r="J225" s="4"/>
    </row>
    <row r="226" spans="1:10">
      <c r="A226" s="94"/>
      <c r="B226" s="6"/>
      <c r="C226" s="5"/>
      <c r="D226" s="5"/>
      <c r="E226" s="5"/>
      <c r="F226" s="5"/>
      <c r="G226" s="5"/>
      <c r="H226" s="5"/>
      <c r="I226" s="5"/>
      <c r="J226" s="4"/>
    </row>
    <row r="227" spans="1:10">
      <c r="A227" s="94"/>
      <c r="B227" s="6"/>
      <c r="C227" s="5"/>
      <c r="D227" s="5"/>
      <c r="E227" s="5"/>
      <c r="F227" s="5"/>
      <c r="G227" s="5"/>
      <c r="H227" s="5"/>
      <c r="I227" s="5"/>
      <c r="J227" s="4"/>
    </row>
    <row r="228" spans="1:10">
      <c r="A228" s="94"/>
      <c r="B228" s="6"/>
      <c r="C228" s="5"/>
      <c r="D228" s="5"/>
      <c r="E228" s="5"/>
      <c r="F228" s="5"/>
      <c r="G228" s="5"/>
      <c r="H228" s="5"/>
      <c r="I228" s="5"/>
      <c r="J228" s="4"/>
    </row>
    <row r="229" spans="1:10">
      <c r="A229" s="94"/>
      <c r="B229" s="6"/>
      <c r="C229" s="5"/>
      <c r="D229" s="5"/>
      <c r="E229" s="5"/>
      <c r="F229" s="5"/>
      <c r="G229" s="5"/>
      <c r="H229" s="5"/>
      <c r="I229" s="5"/>
      <c r="J229" s="4"/>
    </row>
    <row r="230" spans="1:10">
      <c r="A230" s="94"/>
      <c r="B230" s="6"/>
      <c r="C230" s="5"/>
      <c r="D230" s="5"/>
      <c r="E230" s="5"/>
      <c r="F230" s="5"/>
      <c r="G230" s="5"/>
      <c r="H230" s="5"/>
      <c r="I230" s="5"/>
      <c r="J230" s="4"/>
    </row>
    <row r="231" spans="1:10">
      <c r="A231" s="94"/>
      <c r="B231" s="6"/>
      <c r="C231" s="5"/>
      <c r="D231" s="5"/>
      <c r="E231" s="5"/>
      <c r="F231" s="5"/>
      <c r="G231" s="5"/>
      <c r="H231" s="5"/>
      <c r="I231" s="5"/>
      <c r="J231" s="4"/>
    </row>
    <row r="232" spans="1:10">
      <c r="A232" s="94"/>
      <c r="B232" s="6"/>
      <c r="C232" s="5"/>
      <c r="D232" s="5"/>
      <c r="E232" s="5"/>
      <c r="F232" s="5"/>
      <c r="G232" s="5"/>
      <c r="H232" s="5"/>
      <c r="I232" s="5"/>
      <c r="J232" s="4"/>
    </row>
    <row r="233" spans="1:10">
      <c r="A233" s="94"/>
      <c r="B233" s="6"/>
      <c r="C233" s="5"/>
      <c r="D233" s="5"/>
      <c r="E233" s="5"/>
      <c r="F233" s="5"/>
      <c r="G233" s="5"/>
      <c r="H233" s="5"/>
      <c r="I233" s="5"/>
      <c r="J233" s="4"/>
    </row>
    <row r="234" spans="1:10">
      <c r="A234" s="94"/>
      <c r="B234" s="6"/>
      <c r="C234" s="5"/>
      <c r="D234" s="5"/>
      <c r="E234" s="5"/>
      <c r="F234" s="5"/>
      <c r="G234" s="5"/>
      <c r="H234" s="5"/>
      <c r="I234" s="5"/>
      <c r="J234" s="4"/>
    </row>
    <row r="235" spans="1:10">
      <c r="A235" s="94"/>
      <c r="B235" s="6"/>
      <c r="C235" s="5"/>
      <c r="D235" s="5"/>
      <c r="E235" s="5"/>
      <c r="F235" s="5"/>
      <c r="G235" s="5"/>
      <c r="H235" s="5"/>
      <c r="I235" s="5"/>
      <c r="J235" s="4"/>
    </row>
    <row r="236" spans="1:10">
      <c r="A236" s="94"/>
      <c r="B236" s="6"/>
      <c r="C236" s="5"/>
      <c r="D236" s="5"/>
      <c r="E236" s="5"/>
      <c r="F236" s="5"/>
      <c r="G236" s="5"/>
      <c r="H236" s="5"/>
      <c r="I236" s="5"/>
      <c r="J236" s="4"/>
    </row>
    <row r="237" spans="1:10">
      <c r="A237" s="94"/>
      <c r="B237" s="6"/>
      <c r="C237" s="5"/>
      <c r="D237" s="5"/>
      <c r="E237" s="5"/>
      <c r="F237" s="5"/>
      <c r="G237" s="5"/>
      <c r="H237" s="5"/>
      <c r="I237" s="5"/>
      <c r="J237" s="4"/>
    </row>
    <row r="238" spans="1:10">
      <c r="A238" s="94"/>
      <c r="B238" s="6"/>
      <c r="C238" s="5"/>
      <c r="D238" s="5"/>
      <c r="E238" s="5"/>
      <c r="F238" s="5"/>
      <c r="G238" s="5"/>
      <c r="H238" s="5"/>
      <c r="I238" s="5"/>
      <c r="J238" s="4"/>
    </row>
    <row r="239" spans="1:10">
      <c r="A239" s="94"/>
      <c r="B239" s="6"/>
      <c r="C239" s="5"/>
      <c r="D239" s="5"/>
      <c r="E239" s="5"/>
      <c r="F239" s="5"/>
      <c r="G239" s="5"/>
      <c r="H239" s="5"/>
      <c r="I239" s="5"/>
      <c r="J239" s="4"/>
    </row>
    <row r="240" spans="1:10">
      <c r="A240" s="94"/>
      <c r="B240" s="6"/>
      <c r="C240" s="5"/>
      <c r="D240" s="5"/>
      <c r="E240" s="5"/>
      <c r="F240" s="5"/>
      <c r="G240" s="5"/>
      <c r="H240" s="5"/>
      <c r="I240" s="5"/>
      <c r="J240" s="4"/>
    </row>
    <row r="241" spans="1:10">
      <c r="A241" s="94"/>
      <c r="B241" s="6"/>
      <c r="C241" s="5"/>
      <c r="D241" s="5"/>
      <c r="E241" s="5"/>
      <c r="F241" s="5"/>
      <c r="G241" s="5"/>
      <c r="H241" s="5"/>
      <c r="I241" s="5"/>
      <c r="J241" s="4"/>
    </row>
    <row r="242" spans="1:10">
      <c r="A242" s="94"/>
      <c r="B242" s="6"/>
      <c r="C242" s="5"/>
      <c r="D242" s="5"/>
      <c r="E242" s="5"/>
      <c r="F242" s="5"/>
      <c r="G242" s="5"/>
      <c r="H242" s="5"/>
      <c r="I242" s="5"/>
      <c r="J242" s="4"/>
    </row>
    <row r="243" spans="1:10">
      <c r="A243" s="94"/>
      <c r="B243" s="6"/>
      <c r="C243" s="5"/>
      <c r="D243" s="5"/>
      <c r="E243" s="5"/>
      <c r="F243" s="5"/>
      <c r="G243" s="5"/>
      <c r="H243" s="5"/>
      <c r="I243" s="5"/>
      <c r="J243" s="4"/>
    </row>
    <row r="244" spans="1:10">
      <c r="A244" s="94"/>
      <c r="B244" s="6"/>
      <c r="C244" s="5"/>
      <c r="D244" s="5"/>
      <c r="E244" s="5"/>
      <c r="F244" s="5"/>
      <c r="G244" s="5"/>
      <c r="H244" s="5"/>
      <c r="I244" s="5"/>
      <c r="J244" s="4"/>
    </row>
    <row r="245" spans="1:10">
      <c r="A245" s="94"/>
      <c r="B245" s="6"/>
      <c r="C245" s="5"/>
      <c r="D245" s="5"/>
      <c r="E245" s="5"/>
      <c r="F245" s="5"/>
      <c r="G245" s="5"/>
      <c r="H245" s="5"/>
      <c r="I245" s="5"/>
      <c r="J245" s="4"/>
    </row>
    <row r="246" spans="1:10">
      <c r="A246" s="94"/>
      <c r="B246" s="6"/>
      <c r="C246" s="5"/>
      <c r="D246" s="5"/>
      <c r="E246" s="5"/>
      <c r="F246" s="5"/>
      <c r="G246" s="5"/>
      <c r="H246" s="5"/>
      <c r="I246" s="5"/>
      <c r="J246" s="4"/>
    </row>
    <row r="247" spans="1:10">
      <c r="A247" s="94"/>
      <c r="B247" s="6"/>
      <c r="C247" s="5"/>
      <c r="D247" s="5"/>
      <c r="E247" s="5"/>
      <c r="F247" s="5"/>
      <c r="G247" s="5"/>
      <c r="H247" s="5"/>
      <c r="I247" s="5"/>
      <c r="J247" s="4"/>
    </row>
    <row r="248" spans="1:10">
      <c r="A248" s="94"/>
      <c r="B248" s="6"/>
      <c r="C248" s="5"/>
      <c r="D248" s="5"/>
      <c r="E248" s="5"/>
      <c r="F248" s="5"/>
      <c r="G248" s="5"/>
      <c r="H248" s="5"/>
      <c r="I248" s="5"/>
      <c r="J248" s="4"/>
    </row>
    <row r="249" spans="1:10">
      <c r="A249" s="94"/>
      <c r="B249" s="6"/>
      <c r="C249" s="5"/>
      <c r="D249" s="5"/>
      <c r="E249" s="5"/>
      <c r="F249" s="5"/>
      <c r="G249" s="5"/>
      <c r="H249" s="5"/>
      <c r="I249" s="5"/>
      <c r="J249" s="4"/>
    </row>
  </sheetData>
  <mergeCells count="7">
    <mergeCell ref="A69:J69"/>
    <mergeCell ref="A1:J1"/>
    <mergeCell ref="A2:J2"/>
    <mergeCell ref="A5:J5"/>
    <mergeCell ref="I41:J41"/>
    <mergeCell ref="A47:J47"/>
    <mergeCell ref="A58:J58"/>
  </mergeCells>
  <phoneticPr fontId="36" type="noConversion"/>
  <pageMargins left="0.56000000000000005" right="0.11811023622047245" top="0.9" bottom="0.74803149606299213" header="0.11811023622047245" footer="0.31496062992125984"/>
  <pageSetup paperSize="9" scale="65" orientation="portrait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Normal="80" zoomScaleSheetLayoutView="100" workbookViewId="0">
      <selection activeCell="A53" sqref="A53"/>
    </sheetView>
  </sheetViews>
  <sheetFormatPr defaultRowHeight="15"/>
  <cols>
    <col min="1" max="1" width="63.42578125" style="76" customWidth="1"/>
    <col min="2" max="2" width="8.85546875" style="48" customWidth="1"/>
    <col min="3" max="3" width="7.5703125" style="48" customWidth="1"/>
    <col min="4" max="4" width="9.42578125" style="48" customWidth="1"/>
    <col min="5" max="5" width="10" style="48" customWidth="1"/>
    <col min="6" max="6" width="11.140625" style="48" customWidth="1"/>
    <col min="7" max="7" width="10.28515625" style="48" customWidth="1"/>
    <col min="8" max="8" width="8.85546875" style="48" customWidth="1"/>
    <col min="9" max="9" width="11.5703125" style="48" customWidth="1"/>
    <col min="10" max="10" width="11.7109375" style="48" customWidth="1"/>
    <col min="11" max="11" width="8.85546875" style="48" customWidth="1"/>
  </cols>
  <sheetData>
    <row r="1" spans="1:11" ht="21.75" customHeight="1">
      <c r="A1" s="328" t="s">
        <v>35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1" ht="39.75" customHeight="1">
      <c r="A2" s="329" t="s">
        <v>166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1" s="118" customFormat="1" ht="76.5">
      <c r="A3" s="221" t="s">
        <v>151</v>
      </c>
      <c r="B3" s="217" t="s">
        <v>33</v>
      </c>
      <c r="C3" s="217" t="s">
        <v>32</v>
      </c>
      <c r="D3" s="218" t="s">
        <v>31</v>
      </c>
      <c r="E3" s="217" t="s">
        <v>30</v>
      </c>
      <c r="F3" s="217" t="s">
        <v>29</v>
      </c>
      <c r="G3" s="217" t="s">
        <v>28</v>
      </c>
      <c r="H3" s="217" t="s">
        <v>27</v>
      </c>
      <c r="I3" s="219" t="s">
        <v>82</v>
      </c>
      <c r="J3" s="219" t="s">
        <v>83</v>
      </c>
      <c r="K3" s="220"/>
    </row>
    <row r="4" spans="1:11" ht="15.75">
      <c r="A4" s="213" t="s">
        <v>153</v>
      </c>
      <c r="B4" s="50"/>
      <c r="C4" s="50"/>
      <c r="D4" s="50"/>
      <c r="E4" s="50"/>
      <c r="F4" s="50"/>
      <c r="G4" s="50"/>
      <c r="H4" s="50"/>
      <c r="I4" s="50"/>
      <c r="J4" s="50"/>
    </row>
    <row r="5" spans="1:11" ht="15.75">
      <c r="A5" s="214" t="s">
        <v>87</v>
      </c>
      <c r="B5" s="211">
        <v>4</v>
      </c>
      <c r="C5" s="211" t="s">
        <v>5</v>
      </c>
      <c r="D5" s="211">
        <f t="shared" ref="D5:D12" si="0">SUM(E5:H5)</f>
        <v>45</v>
      </c>
      <c r="E5" s="211">
        <v>15</v>
      </c>
      <c r="F5" s="211">
        <v>10</v>
      </c>
      <c r="G5" s="211">
        <v>20</v>
      </c>
      <c r="H5" s="211"/>
      <c r="I5" s="211">
        <f t="shared" ref="I5:I12" si="1">ROUNDUP(E5/15,0)</f>
        <v>1</v>
      </c>
      <c r="J5" s="211">
        <f t="shared" ref="J5:J12" si="2">ROUNDUP((F5+G5+H5)/15,0)</f>
        <v>2</v>
      </c>
    </row>
    <row r="6" spans="1:11" ht="15.75">
      <c r="A6" s="214" t="s">
        <v>88</v>
      </c>
      <c r="B6" s="211">
        <v>4</v>
      </c>
      <c r="C6" s="211" t="s">
        <v>5</v>
      </c>
      <c r="D6" s="211">
        <f t="shared" si="0"/>
        <v>45</v>
      </c>
      <c r="E6" s="211">
        <v>15</v>
      </c>
      <c r="F6" s="211">
        <v>10</v>
      </c>
      <c r="G6" s="211">
        <v>20</v>
      </c>
      <c r="H6" s="211"/>
      <c r="I6" s="211">
        <f t="shared" si="1"/>
        <v>1</v>
      </c>
      <c r="J6" s="211">
        <f t="shared" si="2"/>
        <v>2</v>
      </c>
    </row>
    <row r="7" spans="1:11" ht="15.75">
      <c r="A7" s="214" t="s">
        <v>89</v>
      </c>
      <c r="B7" s="211">
        <v>4</v>
      </c>
      <c r="C7" s="211" t="s">
        <v>5</v>
      </c>
      <c r="D7" s="211">
        <f t="shared" si="0"/>
        <v>45</v>
      </c>
      <c r="E7" s="211">
        <v>15</v>
      </c>
      <c r="F7" s="211">
        <v>10</v>
      </c>
      <c r="G7" s="211">
        <v>20</v>
      </c>
      <c r="H7" s="211"/>
      <c r="I7" s="211">
        <f t="shared" si="1"/>
        <v>1</v>
      </c>
      <c r="J7" s="211">
        <f t="shared" si="2"/>
        <v>2</v>
      </c>
    </row>
    <row r="8" spans="1:11" ht="15.75">
      <c r="A8" s="214" t="s">
        <v>90</v>
      </c>
      <c r="B8" s="211">
        <v>4</v>
      </c>
      <c r="C8" s="211" t="s">
        <v>5</v>
      </c>
      <c r="D8" s="211">
        <f t="shared" si="0"/>
        <v>45</v>
      </c>
      <c r="E8" s="211">
        <v>15</v>
      </c>
      <c r="F8" s="211">
        <v>10</v>
      </c>
      <c r="G8" s="211">
        <v>20</v>
      </c>
      <c r="H8" s="211"/>
      <c r="I8" s="211">
        <f t="shared" si="1"/>
        <v>1</v>
      </c>
      <c r="J8" s="211">
        <f t="shared" si="2"/>
        <v>2</v>
      </c>
    </row>
    <row r="9" spans="1:11" ht="15.75">
      <c r="A9" s="214" t="s">
        <v>91</v>
      </c>
      <c r="B9" s="211">
        <v>4</v>
      </c>
      <c r="C9" s="211" t="s">
        <v>5</v>
      </c>
      <c r="D9" s="211">
        <f t="shared" si="0"/>
        <v>45</v>
      </c>
      <c r="E9" s="211">
        <v>15</v>
      </c>
      <c r="F9" s="211">
        <v>10</v>
      </c>
      <c r="G9" s="211">
        <v>20</v>
      </c>
      <c r="H9" s="211"/>
      <c r="I9" s="211">
        <f t="shared" si="1"/>
        <v>1</v>
      </c>
      <c r="J9" s="211">
        <f t="shared" si="2"/>
        <v>2</v>
      </c>
    </row>
    <row r="10" spans="1:11" ht="15.75">
      <c r="A10" s="214" t="s">
        <v>145</v>
      </c>
      <c r="B10" s="211">
        <v>4</v>
      </c>
      <c r="C10" s="211" t="s">
        <v>5</v>
      </c>
      <c r="D10" s="211">
        <f t="shared" si="0"/>
        <v>45</v>
      </c>
      <c r="E10" s="211">
        <v>15</v>
      </c>
      <c r="F10" s="211">
        <v>10</v>
      </c>
      <c r="G10" s="211">
        <v>20</v>
      </c>
      <c r="H10" s="211"/>
      <c r="I10" s="211">
        <f t="shared" si="1"/>
        <v>1</v>
      </c>
      <c r="J10" s="211">
        <f t="shared" si="2"/>
        <v>2</v>
      </c>
    </row>
    <row r="11" spans="1:11" ht="15.75">
      <c r="A11" s="214" t="s">
        <v>92</v>
      </c>
      <c r="B11" s="211">
        <v>4</v>
      </c>
      <c r="C11" s="211" t="s">
        <v>5</v>
      </c>
      <c r="D11" s="211">
        <f t="shared" si="0"/>
        <v>45</v>
      </c>
      <c r="E11" s="211">
        <v>15</v>
      </c>
      <c r="F11" s="211">
        <v>10</v>
      </c>
      <c r="G11" s="211">
        <v>20</v>
      </c>
      <c r="H11" s="211"/>
      <c r="I11" s="211">
        <f t="shared" si="1"/>
        <v>1</v>
      </c>
      <c r="J11" s="211">
        <f t="shared" si="2"/>
        <v>2</v>
      </c>
    </row>
    <row r="12" spans="1:11" ht="15.75">
      <c r="A12" s="214" t="s">
        <v>93</v>
      </c>
      <c r="B12" s="211">
        <v>4</v>
      </c>
      <c r="C12" s="211" t="s">
        <v>5</v>
      </c>
      <c r="D12" s="211">
        <f t="shared" si="0"/>
        <v>45</v>
      </c>
      <c r="E12" s="211">
        <v>15</v>
      </c>
      <c r="F12" s="211">
        <v>10</v>
      </c>
      <c r="G12" s="211">
        <v>20</v>
      </c>
      <c r="H12" s="211"/>
      <c r="I12" s="211">
        <f t="shared" si="1"/>
        <v>1</v>
      </c>
      <c r="J12" s="211">
        <f t="shared" si="2"/>
        <v>2</v>
      </c>
    </row>
    <row r="13" spans="1:11" ht="15.75">
      <c r="A13" s="215"/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1" ht="15.75">
      <c r="A14" s="213" t="s">
        <v>154</v>
      </c>
      <c r="B14" s="211"/>
      <c r="C14" s="211"/>
      <c r="D14" s="211"/>
      <c r="E14" s="211"/>
      <c r="F14" s="211"/>
      <c r="G14" s="211"/>
      <c r="H14" s="211"/>
      <c r="I14" s="211"/>
      <c r="J14" s="211"/>
    </row>
    <row r="15" spans="1:11" ht="15.75">
      <c r="A15" s="214" t="s">
        <v>94</v>
      </c>
      <c r="B15" s="211">
        <v>4</v>
      </c>
      <c r="C15" s="211" t="s">
        <v>5</v>
      </c>
      <c r="D15" s="211">
        <f t="shared" ref="D15:D21" si="3">SUM(E15:H15)</f>
        <v>45</v>
      </c>
      <c r="E15" s="211">
        <v>15</v>
      </c>
      <c r="F15" s="211">
        <v>10</v>
      </c>
      <c r="G15" s="211">
        <v>20</v>
      </c>
      <c r="H15" s="211"/>
      <c r="I15" s="211">
        <f t="shared" ref="I15:I22" si="4">ROUNDUP(E15/15,0)</f>
        <v>1</v>
      </c>
      <c r="J15" s="211">
        <f t="shared" ref="J15:J22" si="5">ROUNDUP((F15+G15+H15)/15,0)</f>
        <v>2</v>
      </c>
    </row>
    <row r="16" spans="1:11" ht="15.75">
      <c r="A16" s="214" t="s">
        <v>139</v>
      </c>
      <c r="B16" s="211">
        <v>4</v>
      </c>
      <c r="C16" s="211" t="s">
        <v>5</v>
      </c>
      <c r="D16" s="211">
        <f t="shared" si="3"/>
        <v>45</v>
      </c>
      <c r="E16" s="211">
        <v>15</v>
      </c>
      <c r="F16" s="211">
        <v>10</v>
      </c>
      <c r="G16" s="211">
        <v>20</v>
      </c>
      <c r="H16" s="211"/>
      <c r="I16" s="211">
        <f t="shared" si="4"/>
        <v>1</v>
      </c>
      <c r="J16" s="211">
        <f t="shared" si="5"/>
        <v>2</v>
      </c>
    </row>
    <row r="17" spans="1:10" ht="15.75">
      <c r="A17" s="214" t="s">
        <v>95</v>
      </c>
      <c r="B17" s="211">
        <v>4</v>
      </c>
      <c r="C17" s="211" t="s">
        <v>5</v>
      </c>
      <c r="D17" s="211">
        <f t="shared" si="3"/>
        <v>45</v>
      </c>
      <c r="E17" s="211">
        <v>15</v>
      </c>
      <c r="F17" s="211">
        <v>10</v>
      </c>
      <c r="G17" s="211">
        <v>20</v>
      </c>
      <c r="H17" s="211"/>
      <c r="I17" s="211">
        <f t="shared" si="4"/>
        <v>1</v>
      </c>
      <c r="J17" s="211">
        <f t="shared" si="5"/>
        <v>2</v>
      </c>
    </row>
    <row r="18" spans="1:10" ht="15.75">
      <c r="A18" s="214" t="s">
        <v>96</v>
      </c>
      <c r="B18" s="211">
        <v>4</v>
      </c>
      <c r="C18" s="211" t="s">
        <v>5</v>
      </c>
      <c r="D18" s="211">
        <f t="shared" si="3"/>
        <v>45</v>
      </c>
      <c r="E18" s="211">
        <v>15</v>
      </c>
      <c r="F18" s="211">
        <v>10</v>
      </c>
      <c r="G18" s="211">
        <v>20</v>
      </c>
      <c r="H18" s="211"/>
      <c r="I18" s="211">
        <f t="shared" si="4"/>
        <v>1</v>
      </c>
      <c r="J18" s="211">
        <f t="shared" si="5"/>
        <v>2</v>
      </c>
    </row>
    <row r="19" spans="1:10" ht="15.75">
      <c r="A19" s="214" t="s">
        <v>97</v>
      </c>
      <c r="B19" s="211">
        <v>4</v>
      </c>
      <c r="C19" s="211" t="s">
        <v>5</v>
      </c>
      <c r="D19" s="211">
        <f t="shared" si="3"/>
        <v>45</v>
      </c>
      <c r="E19" s="211">
        <v>15</v>
      </c>
      <c r="F19" s="211">
        <v>10</v>
      </c>
      <c r="G19" s="211">
        <v>20</v>
      </c>
      <c r="H19" s="211"/>
      <c r="I19" s="211">
        <f t="shared" si="4"/>
        <v>1</v>
      </c>
      <c r="J19" s="211">
        <f t="shared" si="5"/>
        <v>2</v>
      </c>
    </row>
    <row r="20" spans="1:10" ht="15.75">
      <c r="A20" s="214" t="s">
        <v>98</v>
      </c>
      <c r="B20" s="211">
        <v>4</v>
      </c>
      <c r="C20" s="211" t="s">
        <v>5</v>
      </c>
      <c r="D20" s="211">
        <f t="shared" si="3"/>
        <v>45</v>
      </c>
      <c r="E20" s="211">
        <v>15</v>
      </c>
      <c r="F20" s="211">
        <v>10</v>
      </c>
      <c r="G20" s="211">
        <v>20</v>
      </c>
      <c r="H20" s="211"/>
      <c r="I20" s="211">
        <f t="shared" si="4"/>
        <v>1</v>
      </c>
      <c r="J20" s="211">
        <f t="shared" si="5"/>
        <v>2</v>
      </c>
    </row>
    <row r="21" spans="1:10" ht="15.75">
      <c r="A21" s="214" t="s">
        <v>172</v>
      </c>
      <c r="B21" s="211">
        <v>4</v>
      </c>
      <c r="C21" s="211" t="s">
        <v>5</v>
      </c>
      <c r="D21" s="211">
        <f t="shared" si="3"/>
        <v>45</v>
      </c>
      <c r="E21" s="211">
        <v>15</v>
      </c>
      <c r="F21" s="211">
        <v>10</v>
      </c>
      <c r="G21" s="211">
        <v>20</v>
      </c>
      <c r="H21" s="211"/>
      <c r="I21" s="211">
        <f t="shared" si="4"/>
        <v>1</v>
      </c>
      <c r="J21" s="211">
        <f t="shared" si="5"/>
        <v>2</v>
      </c>
    </row>
    <row r="22" spans="1:10" ht="15.75">
      <c r="A22" s="214" t="s">
        <v>99</v>
      </c>
      <c r="B22" s="211">
        <v>4</v>
      </c>
      <c r="C22" s="211" t="s">
        <v>5</v>
      </c>
      <c r="D22" s="211">
        <v>45</v>
      </c>
      <c r="E22" s="211">
        <v>15</v>
      </c>
      <c r="F22" s="211">
        <v>10</v>
      </c>
      <c r="G22" s="211">
        <v>20</v>
      </c>
      <c r="H22" s="211"/>
      <c r="I22" s="211">
        <f t="shared" si="4"/>
        <v>1</v>
      </c>
      <c r="J22" s="211">
        <f t="shared" si="5"/>
        <v>2</v>
      </c>
    </row>
    <row r="23" spans="1:10" ht="15.75">
      <c r="A23" s="215" t="s">
        <v>157</v>
      </c>
      <c r="B23" s="211">
        <v>4</v>
      </c>
      <c r="C23" s="211" t="s">
        <v>5</v>
      </c>
      <c r="D23" s="211">
        <f>SUM(E23:H23)</f>
        <v>45</v>
      </c>
      <c r="E23" s="211">
        <v>15</v>
      </c>
      <c r="F23" s="211">
        <v>10</v>
      </c>
      <c r="G23" s="211">
        <v>20</v>
      </c>
      <c r="H23" s="211"/>
      <c r="I23" s="211">
        <f>ROUNDUP(E23/15,0)</f>
        <v>1</v>
      </c>
      <c r="J23" s="211">
        <f>ROUNDUP((F23+G23+H23)/15,0)</f>
        <v>2</v>
      </c>
    </row>
    <row r="24" spans="1:10" ht="15.75">
      <c r="A24" s="214" t="s">
        <v>100</v>
      </c>
      <c r="B24" s="211">
        <v>4</v>
      </c>
      <c r="C24" s="211" t="s">
        <v>5</v>
      </c>
      <c r="D24" s="211">
        <f>SUM(E24:H24)</f>
        <v>45</v>
      </c>
      <c r="E24" s="211">
        <v>15</v>
      </c>
      <c r="F24" s="211">
        <v>10</v>
      </c>
      <c r="G24" s="211">
        <v>20</v>
      </c>
      <c r="H24" s="211"/>
      <c r="I24" s="211">
        <f>ROUNDUP(E24/15,0)</f>
        <v>1</v>
      </c>
      <c r="J24" s="211">
        <f>ROUNDUP((F24+G24+H24)/15,0)</f>
        <v>2</v>
      </c>
    </row>
    <row r="25" spans="1:10" ht="15.75">
      <c r="A25" s="214"/>
      <c r="B25" s="211"/>
      <c r="C25" s="211"/>
      <c r="D25" s="211"/>
      <c r="E25" s="211"/>
      <c r="F25" s="211"/>
      <c r="G25" s="211"/>
      <c r="H25" s="211"/>
      <c r="I25" s="211"/>
      <c r="J25" s="211"/>
    </row>
    <row r="26" spans="1:10" ht="15.75">
      <c r="A26" s="213" t="s">
        <v>155</v>
      </c>
      <c r="B26" s="211"/>
      <c r="C26" s="211"/>
      <c r="D26" s="211"/>
      <c r="E26" s="211"/>
      <c r="F26" s="211"/>
      <c r="G26" s="211"/>
      <c r="H26" s="211"/>
      <c r="I26" s="211"/>
      <c r="J26" s="211"/>
    </row>
    <row r="27" spans="1:10" ht="15.75">
      <c r="A27" s="214" t="s">
        <v>102</v>
      </c>
      <c r="B27" s="211">
        <v>4</v>
      </c>
      <c r="C27" s="211" t="s">
        <v>5</v>
      </c>
      <c r="D27" s="211">
        <v>45</v>
      </c>
      <c r="E27" s="211">
        <v>15</v>
      </c>
      <c r="F27" s="211">
        <v>10</v>
      </c>
      <c r="G27" s="211">
        <v>20</v>
      </c>
      <c r="H27" s="211"/>
      <c r="I27" s="211">
        <v>1</v>
      </c>
      <c r="J27" s="211">
        <v>2</v>
      </c>
    </row>
    <row r="28" spans="1:10" ht="15.75">
      <c r="A28" s="214" t="s">
        <v>136</v>
      </c>
      <c r="B28" s="211">
        <v>4</v>
      </c>
      <c r="C28" s="211" t="s">
        <v>5</v>
      </c>
      <c r="D28" s="211">
        <v>45</v>
      </c>
      <c r="E28" s="211">
        <v>15</v>
      </c>
      <c r="F28" s="211">
        <v>10</v>
      </c>
      <c r="G28" s="211">
        <v>20</v>
      </c>
      <c r="H28" s="211"/>
      <c r="I28" s="211">
        <v>1</v>
      </c>
      <c r="J28" s="211">
        <v>2</v>
      </c>
    </row>
    <row r="29" spans="1:10" ht="15.75">
      <c r="A29" s="214" t="s">
        <v>103</v>
      </c>
      <c r="B29" s="211">
        <v>4</v>
      </c>
      <c r="C29" s="211" t="s">
        <v>5</v>
      </c>
      <c r="D29" s="211">
        <f>SUM(E29:H29)</f>
        <v>45</v>
      </c>
      <c r="E29" s="211">
        <v>15</v>
      </c>
      <c r="F29" s="211">
        <v>10</v>
      </c>
      <c r="G29" s="211">
        <v>20</v>
      </c>
      <c r="H29" s="211"/>
      <c r="I29" s="211">
        <f>ROUNDUP(E29/15,0)</f>
        <v>1</v>
      </c>
      <c r="J29" s="211">
        <f>ROUNDUP((F29+G29+H29)/15,0)</f>
        <v>2</v>
      </c>
    </row>
    <row r="30" spans="1:10" ht="15.75">
      <c r="A30" s="214" t="s">
        <v>104</v>
      </c>
      <c r="B30" s="211">
        <v>4</v>
      </c>
      <c r="C30" s="211" t="s">
        <v>5</v>
      </c>
      <c r="D30" s="211">
        <f>SUM(E30:H30)</f>
        <v>45</v>
      </c>
      <c r="E30" s="211">
        <v>15</v>
      </c>
      <c r="F30" s="211">
        <v>10</v>
      </c>
      <c r="G30" s="211">
        <v>20</v>
      </c>
      <c r="H30" s="211"/>
      <c r="I30" s="211">
        <f>ROUNDUP(E30/15,0)</f>
        <v>1</v>
      </c>
      <c r="J30" s="211">
        <f>ROUNDUP((F30+G30+H30)/15,0)</f>
        <v>2</v>
      </c>
    </row>
    <row r="31" spans="1:10" ht="15.75">
      <c r="A31" s="214" t="s">
        <v>105</v>
      </c>
      <c r="B31" s="211">
        <v>4</v>
      </c>
      <c r="C31" s="211" t="s">
        <v>5</v>
      </c>
      <c r="D31" s="211">
        <f>SUM(E31:H31)</f>
        <v>45</v>
      </c>
      <c r="E31" s="211">
        <v>15</v>
      </c>
      <c r="F31" s="211">
        <v>10</v>
      </c>
      <c r="G31" s="211">
        <v>20</v>
      </c>
      <c r="H31" s="211"/>
      <c r="I31" s="211">
        <f>ROUNDUP(E31/15,0)</f>
        <v>1</v>
      </c>
      <c r="J31" s="211">
        <f>ROUNDUP((F31+G31+H31)/15,0)</f>
        <v>2</v>
      </c>
    </row>
    <row r="32" spans="1:10" ht="15.75">
      <c r="A32" s="214" t="s">
        <v>106</v>
      </c>
      <c r="B32" s="212">
        <v>4</v>
      </c>
      <c r="C32" s="211" t="s">
        <v>5</v>
      </c>
      <c r="D32" s="211">
        <f>SUM(E32:H32)</f>
        <v>45</v>
      </c>
      <c r="E32" s="211">
        <v>15</v>
      </c>
      <c r="F32" s="211">
        <v>10</v>
      </c>
      <c r="G32" s="211">
        <v>20</v>
      </c>
      <c r="H32" s="211"/>
      <c r="I32" s="211">
        <f>ROUNDUP(E32/15,0)</f>
        <v>1</v>
      </c>
      <c r="J32" s="211">
        <f>ROUNDUP((F32+G32+H32)/15,0)</f>
        <v>2</v>
      </c>
    </row>
    <row r="33" spans="1:11" ht="15.75">
      <c r="A33" s="216" t="s">
        <v>107</v>
      </c>
      <c r="B33" s="212">
        <v>4</v>
      </c>
      <c r="C33" s="211" t="s">
        <v>5</v>
      </c>
      <c r="D33" s="211">
        <f>SUM(E33:H33)</f>
        <v>45</v>
      </c>
      <c r="E33" s="211">
        <v>15</v>
      </c>
      <c r="F33" s="211">
        <v>10</v>
      </c>
      <c r="G33" s="211">
        <v>20</v>
      </c>
      <c r="H33" s="211"/>
      <c r="I33" s="211">
        <f>ROUNDUP(E33/15,0)</f>
        <v>1</v>
      </c>
      <c r="J33" s="211">
        <f>ROUNDUP((F33+G33+H33)/15,0)</f>
        <v>2</v>
      </c>
    </row>
    <row r="34" spans="1:11" ht="15.75">
      <c r="A34" s="95"/>
      <c r="B34" s="175">
        <f>SUM(B5:B33)</f>
        <v>100</v>
      </c>
      <c r="C34" s="175"/>
      <c r="D34" s="175">
        <f>SUM(D5:D33)</f>
        <v>1125</v>
      </c>
      <c r="E34" s="175">
        <f>SUM(E5:E33)</f>
        <v>375</v>
      </c>
      <c r="F34" s="175">
        <f>SUM(F5:F33)</f>
        <v>250</v>
      </c>
      <c r="G34" s="175">
        <f>SUM(G5:G33)</f>
        <v>500</v>
      </c>
      <c r="H34" s="175"/>
      <c r="I34" s="175">
        <f>SUM(I5:I33)</f>
        <v>25</v>
      </c>
      <c r="J34" s="175">
        <f>SUM(J5:J33)</f>
        <v>50</v>
      </c>
    </row>
    <row r="35" spans="1:11" ht="15.75">
      <c r="A35" s="95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1" ht="15.75">
      <c r="A36" s="95"/>
      <c r="B36" s="223"/>
      <c r="C36" s="288" t="s">
        <v>161</v>
      </c>
      <c r="D36" s="223"/>
      <c r="E36" s="223"/>
      <c r="F36" s="223"/>
      <c r="G36" s="223"/>
      <c r="H36" s="223"/>
      <c r="I36" s="223"/>
      <c r="J36" s="223"/>
    </row>
    <row r="38" spans="1:11" ht="12.75">
      <c r="A38" s="328" t="s">
        <v>35</v>
      </c>
      <c r="B38" s="328"/>
      <c r="C38" s="328"/>
      <c r="D38" s="328"/>
      <c r="E38" s="328"/>
      <c r="F38" s="328"/>
      <c r="G38" s="328"/>
      <c r="H38" s="328"/>
      <c r="I38" s="328"/>
      <c r="J38" s="328"/>
    </row>
    <row r="39" spans="1:11" ht="45" customHeight="1">
      <c r="A39" s="329" t="s">
        <v>163</v>
      </c>
      <c r="B39" s="329"/>
      <c r="C39" s="329"/>
      <c r="D39" s="329"/>
      <c r="E39" s="329"/>
      <c r="F39" s="329"/>
      <c r="G39" s="329"/>
      <c r="H39" s="329"/>
      <c r="I39" s="329"/>
      <c r="J39" s="329"/>
    </row>
    <row r="41" spans="1:11" s="118" customFormat="1" ht="76.5">
      <c r="A41" s="222" t="s">
        <v>151</v>
      </c>
      <c r="B41" s="217" t="s">
        <v>33</v>
      </c>
      <c r="C41" s="217" t="s">
        <v>32</v>
      </c>
      <c r="D41" s="218" t="s">
        <v>31</v>
      </c>
      <c r="E41" s="217" t="s">
        <v>30</v>
      </c>
      <c r="F41" s="217" t="s">
        <v>29</v>
      </c>
      <c r="G41" s="217" t="s">
        <v>28</v>
      </c>
      <c r="H41" s="217" t="s">
        <v>27</v>
      </c>
      <c r="I41" s="219" t="s">
        <v>82</v>
      </c>
      <c r="J41" s="219" t="s">
        <v>83</v>
      </c>
      <c r="K41" s="220"/>
    </row>
    <row r="42" spans="1:11" ht="15.75">
      <c r="A42" s="273" t="s">
        <v>153</v>
      </c>
      <c r="B42" s="206"/>
      <c r="C42" s="206"/>
      <c r="D42" s="207"/>
      <c r="E42" s="206"/>
      <c r="F42" s="206"/>
      <c r="G42" s="206"/>
      <c r="H42" s="206"/>
      <c r="I42" s="208"/>
      <c r="J42" s="208"/>
    </row>
    <row r="43" spans="1:11" ht="15.75">
      <c r="A43" s="276" t="s">
        <v>108</v>
      </c>
      <c r="B43" s="50">
        <v>4</v>
      </c>
      <c r="C43" s="50" t="s">
        <v>5</v>
      </c>
      <c r="D43" s="50">
        <v>45</v>
      </c>
      <c r="E43" s="50">
        <v>15</v>
      </c>
      <c r="F43" s="50">
        <v>10</v>
      </c>
      <c r="G43" s="50">
        <v>20</v>
      </c>
      <c r="H43" s="50"/>
      <c r="I43" s="50">
        <f t="shared" ref="I43:I49" si="6">ROUNDUP(E43/15,0)</f>
        <v>1</v>
      </c>
      <c r="J43" s="50">
        <f t="shared" ref="J43:J49" si="7">ROUNDUP((F43+G43+H43)/15,0)</f>
        <v>2</v>
      </c>
    </row>
    <row r="44" spans="1:11" ht="15.75">
      <c r="A44" s="277" t="s">
        <v>109</v>
      </c>
      <c r="B44" s="50">
        <v>4</v>
      </c>
      <c r="C44" s="50" t="s">
        <v>5</v>
      </c>
      <c r="D44" s="50">
        <v>45</v>
      </c>
      <c r="E44" s="50">
        <v>15</v>
      </c>
      <c r="F44" s="50">
        <v>10</v>
      </c>
      <c r="G44" s="50">
        <v>20</v>
      </c>
      <c r="H44" s="50"/>
      <c r="I44" s="50">
        <f t="shared" si="6"/>
        <v>1</v>
      </c>
      <c r="J44" s="50">
        <f t="shared" si="7"/>
        <v>2</v>
      </c>
    </row>
    <row r="45" spans="1:11" ht="15.75">
      <c r="A45" s="277" t="s">
        <v>174</v>
      </c>
      <c r="B45" s="50">
        <v>4</v>
      </c>
      <c r="C45" s="50" t="s">
        <v>5</v>
      </c>
      <c r="D45" s="50">
        <v>45</v>
      </c>
      <c r="E45" s="50">
        <v>15</v>
      </c>
      <c r="F45" s="50">
        <v>10</v>
      </c>
      <c r="G45" s="50">
        <v>20</v>
      </c>
      <c r="H45" s="50"/>
      <c r="I45" s="50">
        <f t="shared" si="6"/>
        <v>1</v>
      </c>
      <c r="J45" s="50">
        <f t="shared" si="7"/>
        <v>2</v>
      </c>
    </row>
    <row r="46" spans="1:11" ht="15.75">
      <c r="A46" s="277" t="s">
        <v>111</v>
      </c>
      <c r="B46" s="50">
        <v>4</v>
      </c>
      <c r="C46" s="50" t="s">
        <v>5</v>
      </c>
      <c r="D46" s="50">
        <v>45</v>
      </c>
      <c r="E46" s="50">
        <v>15</v>
      </c>
      <c r="F46" s="50">
        <v>10</v>
      </c>
      <c r="G46" s="50">
        <v>20</v>
      </c>
      <c r="H46" s="50"/>
      <c r="I46" s="50">
        <f t="shared" si="6"/>
        <v>1</v>
      </c>
      <c r="J46" s="50">
        <f t="shared" si="7"/>
        <v>2</v>
      </c>
    </row>
    <row r="47" spans="1:11" ht="15.75">
      <c r="A47" s="277" t="s">
        <v>138</v>
      </c>
      <c r="B47" s="50">
        <v>4</v>
      </c>
      <c r="C47" s="50" t="s">
        <v>5</v>
      </c>
      <c r="D47" s="50">
        <v>45</v>
      </c>
      <c r="E47" s="50">
        <v>15</v>
      </c>
      <c r="F47" s="50">
        <v>10</v>
      </c>
      <c r="G47" s="50">
        <v>20</v>
      </c>
      <c r="H47" s="50"/>
      <c r="I47" s="50">
        <f t="shared" si="6"/>
        <v>1</v>
      </c>
      <c r="J47" s="50">
        <f t="shared" si="7"/>
        <v>2</v>
      </c>
    </row>
    <row r="48" spans="1:11" ht="15.75">
      <c r="A48" s="277" t="s">
        <v>112</v>
      </c>
      <c r="B48" s="50">
        <v>4</v>
      </c>
      <c r="C48" s="50" t="s">
        <v>5</v>
      </c>
      <c r="D48" s="50">
        <v>45</v>
      </c>
      <c r="E48" s="50">
        <v>15</v>
      </c>
      <c r="F48" s="50">
        <v>10</v>
      </c>
      <c r="G48" s="50">
        <v>20</v>
      </c>
      <c r="H48" s="50"/>
      <c r="I48" s="50">
        <f t="shared" si="6"/>
        <v>1</v>
      </c>
      <c r="J48" s="50">
        <f t="shared" si="7"/>
        <v>2</v>
      </c>
    </row>
    <row r="49" spans="1:10" ht="15.75">
      <c r="A49" s="277" t="s">
        <v>127</v>
      </c>
      <c r="B49" s="50">
        <v>4</v>
      </c>
      <c r="C49" s="50" t="s">
        <v>5</v>
      </c>
      <c r="D49" s="50">
        <v>45</v>
      </c>
      <c r="E49" s="50">
        <v>15</v>
      </c>
      <c r="F49" s="50">
        <v>10</v>
      </c>
      <c r="G49" s="50">
        <v>20</v>
      </c>
      <c r="H49" s="50"/>
      <c r="I49" s="50">
        <f t="shared" si="6"/>
        <v>1</v>
      </c>
      <c r="J49" s="50">
        <f t="shared" si="7"/>
        <v>2</v>
      </c>
    </row>
    <row r="50" spans="1:10" ht="15.75">
      <c r="A50" s="277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5.75">
      <c r="A51" s="278" t="s">
        <v>156</v>
      </c>
      <c r="B51" s="50"/>
      <c r="C51" s="50"/>
      <c r="D51" s="50"/>
      <c r="E51" s="50"/>
      <c r="F51" s="50"/>
      <c r="G51" s="50"/>
      <c r="H51" s="50"/>
      <c r="I51" s="50"/>
      <c r="J51" s="50"/>
    </row>
    <row r="52" spans="1:10" ht="15.75">
      <c r="A52" s="277" t="s">
        <v>137</v>
      </c>
      <c r="B52" s="50">
        <v>4</v>
      </c>
      <c r="C52" s="50" t="s">
        <v>5</v>
      </c>
      <c r="D52" s="50">
        <v>42</v>
      </c>
      <c r="E52" s="50">
        <v>12</v>
      </c>
      <c r="F52" s="50">
        <v>10</v>
      </c>
      <c r="G52" s="50">
        <v>20</v>
      </c>
      <c r="H52" s="50"/>
      <c r="I52" s="50">
        <f t="shared" ref="I52:I59" si="8">ROUNDUP(E52/15,0)</f>
        <v>1</v>
      </c>
      <c r="J52" s="50">
        <f t="shared" ref="J52:J59" si="9">ROUNDUP((F52+G52+H52)/15,0)</f>
        <v>2</v>
      </c>
    </row>
    <row r="53" spans="1:10" ht="15.75">
      <c r="A53" s="277" t="s">
        <v>173</v>
      </c>
      <c r="B53" s="50">
        <v>4</v>
      </c>
      <c r="C53" s="50" t="s">
        <v>5</v>
      </c>
      <c r="D53" s="50">
        <v>42</v>
      </c>
      <c r="E53" s="50">
        <v>12</v>
      </c>
      <c r="F53" s="50">
        <v>10</v>
      </c>
      <c r="G53" s="50">
        <v>20</v>
      </c>
      <c r="H53" s="50"/>
      <c r="I53" s="50">
        <f t="shared" si="8"/>
        <v>1</v>
      </c>
      <c r="J53" s="50">
        <f t="shared" si="9"/>
        <v>2</v>
      </c>
    </row>
    <row r="54" spans="1:10" ht="15.75">
      <c r="A54" s="277" t="s">
        <v>114</v>
      </c>
      <c r="B54" s="50">
        <v>4</v>
      </c>
      <c r="C54" s="50" t="s">
        <v>5</v>
      </c>
      <c r="D54" s="50">
        <v>42</v>
      </c>
      <c r="E54" s="50">
        <v>12</v>
      </c>
      <c r="F54" s="50">
        <v>10</v>
      </c>
      <c r="G54" s="50">
        <v>20</v>
      </c>
      <c r="H54" s="50"/>
      <c r="I54" s="50">
        <f t="shared" si="8"/>
        <v>1</v>
      </c>
      <c r="J54" s="50">
        <f t="shared" si="9"/>
        <v>2</v>
      </c>
    </row>
    <row r="55" spans="1:10" ht="15.75">
      <c r="A55" s="277" t="s">
        <v>115</v>
      </c>
      <c r="B55" s="50">
        <v>4</v>
      </c>
      <c r="C55" s="50" t="s">
        <v>5</v>
      </c>
      <c r="D55" s="50">
        <v>42</v>
      </c>
      <c r="E55" s="50">
        <v>12</v>
      </c>
      <c r="F55" s="50">
        <v>10</v>
      </c>
      <c r="G55" s="50">
        <v>20</v>
      </c>
      <c r="H55" s="50"/>
      <c r="I55" s="50">
        <f t="shared" si="8"/>
        <v>1</v>
      </c>
      <c r="J55" s="50">
        <f t="shared" si="9"/>
        <v>2</v>
      </c>
    </row>
    <row r="56" spans="1:10" ht="15.75">
      <c r="A56" s="277" t="s">
        <v>116</v>
      </c>
      <c r="B56" s="50">
        <v>4</v>
      </c>
      <c r="C56" s="50" t="s">
        <v>5</v>
      </c>
      <c r="D56" s="50">
        <v>42</v>
      </c>
      <c r="E56" s="50">
        <v>12</v>
      </c>
      <c r="F56" s="50">
        <v>10</v>
      </c>
      <c r="G56" s="50">
        <v>20</v>
      </c>
      <c r="H56" s="50"/>
      <c r="I56" s="50">
        <f t="shared" si="8"/>
        <v>1</v>
      </c>
      <c r="J56" s="50">
        <f t="shared" si="9"/>
        <v>2</v>
      </c>
    </row>
    <row r="57" spans="1:10" ht="15.75">
      <c r="A57" s="277" t="s">
        <v>175</v>
      </c>
      <c r="B57" s="50">
        <v>4</v>
      </c>
      <c r="C57" s="50" t="s">
        <v>5</v>
      </c>
      <c r="D57" s="50">
        <v>42</v>
      </c>
      <c r="E57" s="50">
        <v>12</v>
      </c>
      <c r="F57" s="50">
        <v>10</v>
      </c>
      <c r="G57" s="50">
        <v>20</v>
      </c>
      <c r="H57" s="50"/>
      <c r="I57" s="50">
        <f>ROUNDUP(E57/15,0)</f>
        <v>1</v>
      </c>
      <c r="J57" s="50">
        <f>ROUNDUP((F57+G57+H57)/15,0)</f>
        <v>2</v>
      </c>
    </row>
    <row r="58" spans="1:10" ht="15.75">
      <c r="A58" s="277" t="s">
        <v>117</v>
      </c>
      <c r="B58" s="50">
        <v>4</v>
      </c>
      <c r="C58" s="50" t="s">
        <v>5</v>
      </c>
      <c r="D58" s="50">
        <v>42</v>
      </c>
      <c r="E58" s="50">
        <v>12</v>
      </c>
      <c r="F58" s="50">
        <v>10</v>
      </c>
      <c r="G58" s="50">
        <v>20</v>
      </c>
      <c r="H58" s="50"/>
      <c r="I58" s="50">
        <f t="shared" si="8"/>
        <v>1</v>
      </c>
      <c r="J58" s="50">
        <f t="shared" si="9"/>
        <v>2</v>
      </c>
    </row>
    <row r="59" spans="1:10" ht="15.75">
      <c r="A59" s="277" t="s">
        <v>146</v>
      </c>
      <c r="B59" s="50">
        <v>4</v>
      </c>
      <c r="C59" s="50" t="s">
        <v>5</v>
      </c>
      <c r="D59" s="50">
        <v>42</v>
      </c>
      <c r="E59" s="50">
        <v>12</v>
      </c>
      <c r="F59" s="50">
        <v>10</v>
      </c>
      <c r="G59" s="50">
        <v>20</v>
      </c>
      <c r="H59" s="50"/>
      <c r="I59" s="50">
        <f t="shared" si="8"/>
        <v>1</v>
      </c>
      <c r="J59" s="50">
        <f t="shared" si="9"/>
        <v>2</v>
      </c>
    </row>
    <row r="60" spans="1:10">
      <c r="B60" s="43">
        <f>SUM(B43:B59)</f>
        <v>60</v>
      </c>
      <c r="C60" s="43"/>
      <c r="D60" s="43">
        <f t="shared" ref="D60:J60" si="10">SUM(D43:D59)</f>
        <v>651</v>
      </c>
      <c r="E60" s="43">
        <f t="shared" si="10"/>
        <v>201</v>
      </c>
      <c r="F60" s="43">
        <f t="shared" si="10"/>
        <v>150</v>
      </c>
      <c r="G60" s="43">
        <f t="shared" si="10"/>
        <v>300</v>
      </c>
      <c r="H60" s="43"/>
      <c r="I60" s="43">
        <f t="shared" si="10"/>
        <v>15</v>
      </c>
      <c r="J60" s="43">
        <f t="shared" si="10"/>
        <v>30</v>
      </c>
    </row>
    <row r="61" spans="1:10">
      <c r="B61" s="49"/>
      <c r="C61" s="49"/>
      <c r="D61" s="49"/>
      <c r="E61" s="49"/>
      <c r="F61" s="49"/>
      <c r="G61" s="49"/>
      <c r="H61" s="49"/>
      <c r="I61" s="49"/>
      <c r="J61" s="49"/>
    </row>
    <row r="62" spans="1:10">
      <c r="C62" s="288" t="s">
        <v>161</v>
      </c>
    </row>
  </sheetData>
  <mergeCells count="4">
    <mergeCell ref="A1:J1"/>
    <mergeCell ref="A2:J2"/>
    <mergeCell ref="A38:J38"/>
    <mergeCell ref="A39:J39"/>
  </mergeCells>
  <phoneticPr fontId="36" type="noConversion"/>
  <pageMargins left="0.47244094488188981" right="0.59055118110236227" top="0.74803149606299213" bottom="0.74803149606299213" header="0.35433070866141736" footer="0.31496062992125984"/>
  <pageSetup paperSize="9" scale="61" orientation="portrait" verticalDpi="300" r:id="rId1"/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topLeftCell="A52" zoomScaleNormal="80" zoomScaleSheetLayoutView="100" workbookViewId="0">
      <selection activeCell="A27" sqref="A27"/>
    </sheetView>
  </sheetViews>
  <sheetFormatPr defaultRowHeight="12.75"/>
  <cols>
    <col min="1" max="1" width="64" customWidth="1"/>
  </cols>
  <sheetData>
    <row r="1" spans="1:10" ht="15.75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51.75" customHeight="1">
      <c r="A2" s="318" t="s">
        <v>164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s="281" customFormat="1" ht="100.5">
      <c r="A3" s="240" t="s">
        <v>34</v>
      </c>
      <c r="B3" s="120" t="s">
        <v>33</v>
      </c>
      <c r="C3" s="241" t="s">
        <v>32</v>
      </c>
      <c r="D3" s="241" t="s">
        <v>31</v>
      </c>
      <c r="E3" s="242" t="s">
        <v>30</v>
      </c>
      <c r="F3" s="243" t="s">
        <v>29</v>
      </c>
      <c r="G3" s="243" t="s">
        <v>28</v>
      </c>
      <c r="H3" s="241" t="s">
        <v>27</v>
      </c>
      <c r="I3" s="242" t="s">
        <v>120</v>
      </c>
      <c r="J3" s="242" t="s">
        <v>121</v>
      </c>
    </row>
    <row r="4" spans="1:10" ht="15.75">
      <c r="A4" s="319" t="s">
        <v>195</v>
      </c>
      <c r="B4" s="320"/>
      <c r="C4" s="320"/>
      <c r="D4" s="320"/>
      <c r="E4" s="320"/>
      <c r="F4" s="320"/>
      <c r="G4" s="320"/>
      <c r="H4" s="320"/>
      <c r="I4" s="320"/>
      <c r="J4" s="321"/>
    </row>
    <row r="5" spans="1:10" ht="15.75">
      <c r="A5" s="60" t="s">
        <v>23</v>
      </c>
      <c r="B5" s="125">
        <v>2</v>
      </c>
      <c r="C5" s="126" t="s">
        <v>5</v>
      </c>
      <c r="D5" s="127">
        <f>E5+F5+G5</f>
        <v>14</v>
      </c>
      <c r="E5" s="128">
        <v>0</v>
      </c>
      <c r="F5" s="128">
        <v>0</v>
      </c>
      <c r="G5" s="128">
        <v>14</v>
      </c>
      <c r="H5" s="129">
        <v>0</v>
      </c>
      <c r="I5" s="225">
        <f t="shared" ref="I5:I11" si="0">ROUNDUP(E5/8,0)</f>
        <v>0</v>
      </c>
      <c r="J5" s="245">
        <f t="shared" ref="J5:J12" si="1">ROUNDUP((F5+G5+H5)/8,0)</f>
        <v>2</v>
      </c>
    </row>
    <row r="6" spans="1:10" ht="15.75">
      <c r="A6" s="61" t="s">
        <v>148</v>
      </c>
      <c r="B6" s="125">
        <v>5</v>
      </c>
      <c r="C6" s="126" t="s">
        <v>3</v>
      </c>
      <c r="D6" s="127">
        <v>35</v>
      </c>
      <c r="E6" s="128">
        <v>14</v>
      </c>
      <c r="F6" s="130">
        <v>7</v>
      </c>
      <c r="G6" s="130">
        <v>14</v>
      </c>
      <c r="H6" s="129">
        <v>0</v>
      </c>
      <c r="I6" s="225">
        <f t="shared" si="0"/>
        <v>2</v>
      </c>
      <c r="J6" s="245">
        <f t="shared" si="1"/>
        <v>3</v>
      </c>
    </row>
    <row r="7" spans="1:10" ht="15.75">
      <c r="A7" s="61" t="s">
        <v>69</v>
      </c>
      <c r="B7" s="125">
        <v>5</v>
      </c>
      <c r="C7" s="126" t="s">
        <v>3</v>
      </c>
      <c r="D7" s="127">
        <v>28</v>
      </c>
      <c r="E7" s="128">
        <v>14</v>
      </c>
      <c r="F7" s="130">
        <v>5</v>
      </c>
      <c r="G7" s="130">
        <v>9</v>
      </c>
      <c r="H7" s="129">
        <v>0</v>
      </c>
      <c r="I7" s="225">
        <f t="shared" si="0"/>
        <v>2</v>
      </c>
      <c r="J7" s="245">
        <f t="shared" si="1"/>
        <v>2</v>
      </c>
    </row>
    <row r="8" spans="1:10" ht="15.75">
      <c r="A8" s="61" t="s">
        <v>178</v>
      </c>
      <c r="B8" s="125">
        <v>2</v>
      </c>
      <c r="C8" s="126" t="s">
        <v>5</v>
      </c>
      <c r="D8" s="127">
        <v>12</v>
      </c>
      <c r="E8" s="128">
        <v>0</v>
      </c>
      <c r="F8" s="130">
        <v>12</v>
      </c>
      <c r="G8" s="130">
        <v>0</v>
      </c>
      <c r="H8" s="129">
        <v>0</v>
      </c>
      <c r="I8" s="225">
        <f>ROUNDUP(E8/8,0)</f>
        <v>0</v>
      </c>
      <c r="J8" s="245">
        <f t="shared" si="1"/>
        <v>2</v>
      </c>
    </row>
    <row r="9" spans="1:10" ht="15.75">
      <c r="A9" s="61" t="s">
        <v>68</v>
      </c>
      <c r="B9" s="125">
        <v>4</v>
      </c>
      <c r="C9" s="126" t="s">
        <v>3</v>
      </c>
      <c r="D9" s="127">
        <f>E9+F9+G9</f>
        <v>28</v>
      </c>
      <c r="E9" s="128">
        <v>14</v>
      </c>
      <c r="F9" s="130">
        <v>4</v>
      </c>
      <c r="G9" s="128">
        <v>10</v>
      </c>
      <c r="H9" s="129">
        <v>0</v>
      </c>
      <c r="I9" s="225">
        <f t="shared" si="0"/>
        <v>2</v>
      </c>
      <c r="J9" s="245">
        <f t="shared" si="1"/>
        <v>2</v>
      </c>
    </row>
    <row r="10" spans="1:10" ht="15.75">
      <c r="A10" s="63" t="s">
        <v>67</v>
      </c>
      <c r="B10" s="125">
        <v>3</v>
      </c>
      <c r="C10" s="126" t="s">
        <v>5</v>
      </c>
      <c r="D10" s="127">
        <f>E10+F10+G10</f>
        <v>21</v>
      </c>
      <c r="E10" s="128">
        <v>7</v>
      </c>
      <c r="F10" s="130">
        <v>4</v>
      </c>
      <c r="G10" s="128">
        <v>10</v>
      </c>
      <c r="H10" s="129">
        <v>0</v>
      </c>
      <c r="I10" s="225">
        <f t="shared" si="0"/>
        <v>1</v>
      </c>
      <c r="J10" s="245">
        <f t="shared" si="1"/>
        <v>2</v>
      </c>
    </row>
    <row r="11" spans="1:10" ht="15.75">
      <c r="A11" s="61" t="s">
        <v>158</v>
      </c>
      <c r="B11" s="131">
        <v>2</v>
      </c>
      <c r="C11" s="126" t="s">
        <v>5</v>
      </c>
      <c r="D11" s="127">
        <v>18</v>
      </c>
      <c r="E11" s="128">
        <v>9</v>
      </c>
      <c r="F11" s="130">
        <v>0</v>
      </c>
      <c r="G11" s="128">
        <v>9</v>
      </c>
      <c r="H11" s="129">
        <v>0</v>
      </c>
      <c r="I11" s="225">
        <f t="shared" si="0"/>
        <v>2</v>
      </c>
      <c r="J11" s="245">
        <f t="shared" si="1"/>
        <v>2</v>
      </c>
    </row>
    <row r="12" spans="1:10" ht="15.75">
      <c r="A12" s="61" t="s">
        <v>204</v>
      </c>
      <c r="B12" s="125">
        <v>2</v>
      </c>
      <c r="C12" s="133" t="s">
        <v>5</v>
      </c>
      <c r="D12" s="127">
        <v>18</v>
      </c>
      <c r="E12" s="129">
        <v>18</v>
      </c>
      <c r="F12" s="129">
        <v>0</v>
      </c>
      <c r="G12" s="129">
        <v>0</v>
      </c>
      <c r="H12" s="129">
        <v>0</v>
      </c>
      <c r="I12" s="225">
        <v>2</v>
      </c>
      <c r="J12" s="245">
        <f t="shared" si="1"/>
        <v>0</v>
      </c>
    </row>
    <row r="13" spans="1:10" ht="15.75">
      <c r="A13" s="64" t="s">
        <v>2</v>
      </c>
      <c r="B13" s="134">
        <f>SUM(B5:B12)</f>
        <v>25</v>
      </c>
      <c r="C13" s="226">
        <f>COUNTIF(C5:C12,"e")</f>
        <v>3</v>
      </c>
      <c r="D13" s="148">
        <f>SUM(D5:D12)</f>
        <v>174</v>
      </c>
      <c r="E13" s="148">
        <f t="shared" ref="E13:J13" si="2">SUM(E5:E12)</f>
        <v>76</v>
      </c>
      <c r="F13" s="148">
        <f t="shared" si="2"/>
        <v>32</v>
      </c>
      <c r="G13" s="148">
        <f t="shared" si="2"/>
        <v>66</v>
      </c>
      <c r="H13" s="148">
        <f t="shared" si="2"/>
        <v>0</v>
      </c>
      <c r="I13" s="167">
        <f t="shared" si="2"/>
        <v>11</v>
      </c>
      <c r="J13" s="134">
        <f t="shared" si="2"/>
        <v>15</v>
      </c>
    </row>
    <row r="14" spans="1:10" ht="15.75">
      <c r="A14" s="246" t="s">
        <v>196</v>
      </c>
      <c r="B14" s="90"/>
      <c r="C14" s="227"/>
      <c r="D14" s="227"/>
      <c r="E14" s="227"/>
      <c r="F14" s="227"/>
      <c r="G14" s="227"/>
      <c r="H14" s="227"/>
      <c r="I14" s="227"/>
      <c r="J14" s="90"/>
    </row>
    <row r="15" spans="1:10" ht="15.75">
      <c r="A15" s="66" t="s">
        <v>14</v>
      </c>
      <c r="B15" s="131">
        <v>2</v>
      </c>
      <c r="C15" s="126" t="s">
        <v>5</v>
      </c>
      <c r="D15" s="127">
        <f>E15+F15+G15</f>
        <v>14</v>
      </c>
      <c r="E15" s="129">
        <v>0</v>
      </c>
      <c r="F15" s="129">
        <v>0</v>
      </c>
      <c r="G15" s="142">
        <v>14</v>
      </c>
      <c r="H15" s="129">
        <v>0</v>
      </c>
      <c r="I15" s="225">
        <f>ROUNDUP(E15/8,0)</f>
        <v>0</v>
      </c>
      <c r="J15" s="245">
        <f>ROUNDUP((F15+G15+H15)/8,0)</f>
        <v>2</v>
      </c>
    </row>
    <row r="16" spans="1:10" ht="15.75">
      <c r="A16" s="60" t="s">
        <v>65</v>
      </c>
      <c r="B16" s="131">
        <v>5</v>
      </c>
      <c r="C16" s="133" t="s">
        <v>3</v>
      </c>
      <c r="D16" s="127">
        <v>35</v>
      </c>
      <c r="E16" s="129">
        <v>14</v>
      </c>
      <c r="F16" s="129">
        <v>7</v>
      </c>
      <c r="G16" s="142">
        <v>14</v>
      </c>
      <c r="H16" s="129">
        <v>0</v>
      </c>
      <c r="I16" s="225">
        <f t="shared" ref="I16:I21" si="3">ROUNDUP(E16/8,0)</f>
        <v>2</v>
      </c>
      <c r="J16" s="245">
        <f t="shared" ref="J16:J21" si="4">ROUNDUP((F16+G16+H16)/8,0)</f>
        <v>3</v>
      </c>
    </row>
    <row r="17" spans="1:10" ht="15.75">
      <c r="A17" s="62" t="s">
        <v>64</v>
      </c>
      <c r="B17" s="131">
        <v>5</v>
      </c>
      <c r="C17" s="133" t="s">
        <v>3</v>
      </c>
      <c r="D17" s="127">
        <f>E17+F17+G17</f>
        <v>35</v>
      </c>
      <c r="E17" s="129">
        <v>14</v>
      </c>
      <c r="F17" s="129">
        <v>7</v>
      </c>
      <c r="G17" s="142">
        <v>14</v>
      </c>
      <c r="H17" s="129">
        <v>0</v>
      </c>
      <c r="I17" s="225">
        <f t="shared" si="3"/>
        <v>2</v>
      </c>
      <c r="J17" s="245">
        <f t="shared" si="4"/>
        <v>3</v>
      </c>
    </row>
    <row r="18" spans="1:10" ht="15.75">
      <c r="A18" s="61" t="s">
        <v>79</v>
      </c>
      <c r="B18" s="125">
        <v>5</v>
      </c>
      <c r="C18" s="126" t="s">
        <v>3</v>
      </c>
      <c r="D18" s="127">
        <v>35</v>
      </c>
      <c r="E18" s="128">
        <v>14</v>
      </c>
      <c r="F18" s="130">
        <v>7</v>
      </c>
      <c r="G18" s="128">
        <v>14</v>
      </c>
      <c r="H18" s="129">
        <v>0</v>
      </c>
      <c r="I18" s="225">
        <f t="shared" si="3"/>
        <v>2</v>
      </c>
      <c r="J18" s="245">
        <f t="shared" si="4"/>
        <v>3</v>
      </c>
    </row>
    <row r="19" spans="1:10" ht="15.75">
      <c r="A19" s="62" t="s">
        <v>140</v>
      </c>
      <c r="B19" s="131">
        <v>2</v>
      </c>
      <c r="C19" s="133" t="s">
        <v>5</v>
      </c>
      <c r="D19" s="127">
        <v>18</v>
      </c>
      <c r="E19" s="129">
        <v>7</v>
      </c>
      <c r="F19" s="129">
        <v>4</v>
      </c>
      <c r="G19" s="129">
        <v>7</v>
      </c>
      <c r="H19" s="129">
        <v>0</v>
      </c>
      <c r="I19" s="225">
        <f>ROUNDUP(E19/8,0)</f>
        <v>1</v>
      </c>
      <c r="J19" s="245">
        <f>ROUNDUP((F19+G19+H19)/8,0)</f>
        <v>2</v>
      </c>
    </row>
    <row r="20" spans="1:10" ht="33" customHeight="1">
      <c r="A20" s="62" t="s">
        <v>213</v>
      </c>
      <c r="B20" s="131">
        <v>2</v>
      </c>
      <c r="C20" s="133" t="s">
        <v>5</v>
      </c>
      <c r="D20" s="127">
        <v>18</v>
      </c>
      <c r="E20" s="129">
        <v>18</v>
      </c>
      <c r="F20" s="129">
        <v>0</v>
      </c>
      <c r="G20" s="129">
        <v>0</v>
      </c>
      <c r="H20" s="129">
        <v>0</v>
      </c>
      <c r="I20" s="225">
        <v>2</v>
      </c>
      <c r="J20" s="245">
        <f t="shared" si="4"/>
        <v>0</v>
      </c>
    </row>
    <row r="21" spans="1:10" ht="15.75">
      <c r="A21" s="61" t="s">
        <v>73</v>
      </c>
      <c r="B21" s="131">
        <v>4</v>
      </c>
      <c r="C21" s="126" t="s">
        <v>3</v>
      </c>
      <c r="D21" s="127">
        <v>28</v>
      </c>
      <c r="E21" s="129">
        <v>14</v>
      </c>
      <c r="F21" s="129">
        <v>4</v>
      </c>
      <c r="G21" s="129">
        <v>10</v>
      </c>
      <c r="H21" s="129">
        <v>0</v>
      </c>
      <c r="I21" s="225">
        <f t="shared" si="3"/>
        <v>2</v>
      </c>
      <c r="J21" s="245">
        <f t="shared" si="4"/>
        <v>2</v>
      </c>
    </row>
    <row r="22" spans="1:10" ht="15.75">
      <c r="A22" s="67" t="s">
        <v>2</v>
      </c>
      <c r="B22" s="134">
        <f>SUM(B15:B21)</f>
        <v>25</v>
      </c>
      <c r="C22" s="226">
        <f>COUNTIF(C15:C21,"e")</f>
        <v>4</v>
      </c>
      <c r="D22" s="148">
        <f>SUM(D15:D21)</f>
        <v>183</v>
      </c>
      <c r="E22" s="148">
        <f t="shared" ref="E22:J22" si="5">SUM(E15:E21)</f>
        <v>81</v>
      </c>
      <c r="F22" s="148">
        <f t="shared" si="5"/>
        <v>29</v>
      </c>
      <c r="G22" s="148">
        <f t="shared" si="5"/>
        <v>73</v>
      </c>
      <c r="H22" s="148">
        <f t="shared" si="5"/>
        <v>0</v>
      </c>
      <c r="I22" s="167">
        <f t="shared" si="5"/>
        <v>11</v>
      </c>
      <c r="J22" s="134">
        <f t="shared" si="5"/>
        <v>15</v>
      </c>
    </row>
    <row r="23" spans="1:10" ht="15.75">
      <c r="A23" s="177" t="s">
        <v>197</v>
      </c>
      <c r="B23" s="90"/>
      <c r="C23" s="228"/>
      <c r="D23" s="228"/>
      <c r="E23" s="228"/>
      <c r="F23" s="228"/>
      <c r="G23" s="228"/>
      <c r="H23" s="228"/>
      <c r="I23" s="228"/>
      <c r="J23" s="90"/>
    </row>
    <row r="24" spans="1:10" ht="15.75">
      <c r="A24" s="60" t="s">
        <v>62</v>
      </c>
      <c r="B24" s="131">
        <v>2</v>
      </c>
      <c r="C24" s="133" t="s">
        <v>5</v>
      </c>
      <c r="D24" s="127">
        <f>E24+F24+G24</f>
        <v>14</v>
      </c>
      <c r="E24" s="129">
        <v>0</v>
      </c>
      <c r="F24" s="129">
        <v>0</v>
      </c>
      <c r="G24" s="142">
        <v>14</v>
      </c>
      <c r="H24" s="129">
        <v>0</v>
      </c>
      <c r="I24" s="225">
        <f>ROUNDUP(E24/8,0)</f>
        <v>0</v>
      </c>
      <c r="J24" s="245">
        <f>ROUNDUP((F24+G24+H24)/8,0)</f>
        <v>2</v>
      </c>
    </row>
    <row r="25" spans="1:10" ht="15.75">
      <c r="A25" s="66" t="s">
        <v>63</v>
      </c>
      <c r="B25" s="131">
        <v>3</v>
      </c>
      <c r="C25" s="133" t="s">
        <v>5</v>
      </c>
      <c r="D25" s="127">
        <v>14</v>
      </c>
      <c r="E25" s="129">
        <v>7</v>
      </c>
      <c r="F25" s="129">
        <v>2</v>
      </c>
      <c r="G25" s="142">
        <v>5</v>
      </c>
      <c r="H25" s="129">
        <v>0</v>
      </c>
      <c r="I25" s="225">
        <f t="shared" ref="I25:I31" si="6">ROUNDUP(E25/8,0)</f>
        <v>1</v>
      </c>
      <c r="J25" s="245">
        <f t="shared" ref="J25:J31" si="7">ROUNDUP((F25+G25+H25)/8,0)</f>
        <v>1</v>
      </c>
    </row>
    <row r="26" spans="1:10" ht="15.75">
      <c r="A26" s="60" t="s">
        <v>118</v>
      </c>
      <c r="B26" s="131">
        <v>4</v>
      </c>
      <c r="C26" s="133" t="s">
        <v>5</v>
      </c>
      <c r="D26" s="232">
        <f>E26+F26+G26</f>
        <v>28</v>
      </c>
      <c r="E26" s="129">
        <v>14</v>
      </c>
      <c r="F26" s="129">
        <v>4</v>
      </c>
      <c r="G26" s="129">
        <v>10</v>
      </c>
      <c r="H26" s="129">
        <v>0</v>
      </c>
      <c r="I26" s="225">
        <f>ROUNDUP(E26/8,0)</f>
        <v>2</v>
      </c>
      <c r="J26" s="245">
        <f>ROUNDUP((F26+G26+H26)/8,0)</f>
        <v>2</v>
      </c>
    </row>
    <row r="27" spans="1:10" ht="15.75">
      <c r="A27" s="60" t="s">
        <v>130</v>
      </c>
      <c r="B27" s="131">
        <v>4</v>
      </c>
      <c r="C27" s="133" t="s">
        <v>3</v>
      </c>
      <c r="D27" s="127">
        <v>35</v>
      </c>
      <c r="E27" s="129">
        <v>14</v>
      </c>
      <c r="F27" s="129">
        <v>7</v>
      </c>
      <c r="G27" s="142">
        <v>14</v>
      </c>
      <c r="H27" s="129">
        <v>0</v>
      </c>
      <c r="I27" s="225">
        <f t="shared" si="6"/>
        <v>2</v>
      </c>
      <c r="J27" s="245">
        <f t="shared" si="7"/>
        <v>3</v>
      </c>
    </row>
    <row r="28" spans="1:10" ht="15.75">
      <c r="A28" s="61" t="s">
        <v>71</v>
      </c>
      <c r="B28" s="131">
        <v>4</v>
      </c>
      <c r="C28" s="126" t="s">
        <v>3</v>
      </c>
      <c r="D28" s="127">
        <v>35</v>
      </c>
      <c r="E28" s="129">
        <v>14</v>
      </c>
      <c r="F28" s="129">
        <v>7</v>
      </c>
      <c r="G28" s="142">
        <v>14</v>
      </c>
      <c r="H28" s="129">
        <v>0</v>
      </c>
      <c r="I28" s="225">
        <f t="shared" si="6"/>
        <v>2</v>
      </c>
      <c r="J28" s="245">
        <f t="shared" si="7"/>
        <v>3</v>
      </c>
    </row>
    <row r="29" spans="1:10" ht="15.75">
      <c r="A29" s="61" t="s">
        <v>205</v>
      </c>
      <c r="B29" s="125">
        <v>1</v>
      </c>
      <c r="C29" s="133" t="s">
        <v>5</v>
      </c>
      <c r="D29" s="127">
        <v>9</v>
      </c>
      <c r="E29" s="129">
        <v>9</v>
      </c>
      <c r="F29" s="129">
        <v>0</v>
      </c>
      <c r="G29" s="129">
        <v>0</v>
      </c>
      <c r="H29" s="129">
        <v>0</v>
      </c>
      <c r="I29" s="225">
        <v>1</v>
      </c>
      <c r="J29" s="245">
        <f t="shared" si="7"/>
        <v>0</v>
      </c>
    </row>
    <row r="30" spans="1:10" ht="15.75">
      <c r="A30" s="60" t="s">
        <v>72</v>
      </c>
      <c r="B30" s="131">
        <v>2</v>
      </c>
      <c r="C30" s="126" t="s">
        <v>5</v>
      </c>
      <c r="D30" s="127">
        <v>18</v>
      </c>
      <c r="E30" s="129">
        <v>7</v>
      </c>
      <c r="F30" s="129">
        <v>4</v>
      </c>
      <c r="G30" s="142">
        <v>7</v>
      </c>
      <c r="H30" s="129">
        <v>0</v>
      </c>
      <c r="I30" s="225">
        <f>ROUNDUP(E30/8,0)</f>
        <v>1</v>
      </c>
      <c r="J30" s="245">
        <f>ROUNDUP((F30+G30+H30)/8,0)</f>
        <v>2</v>
      </c>
    </row>
    <row r="31" spans="1:10" ht="15.75">
      <c r="A31" s="61" t="s">
        <v>128</v>
      </c>
      <c r="B31" s="131">
        <v>4</v>
      </c>
      <c r="C31" s="126" t="s">
        <v>5</v>
      </c>
      <c r="D31" s="127">
        <f>E31+F31+G31</f>
        <v>28</v>
      </c>
      <c r="E31" s="129">
        <v>14</v>
      </c>
      <c r="F31" s="129">
        <v>4</v>
      </c>
      <c r="G31" s="142">
        <v>10</v>
      </c>
      <c r="H31" s="129">
        <v>0</v>
      </c>
      <c r="I31" s="225">
        <f t="shared" si="6"/>
        <v>2</v>
      </c>
      <c r="J31" s="245">
        <f t="shared" si="7"/>
        <v>2</v>
      </c>
    </row>
    <row r="32" spans="1:10" ht="15.75">
      <c r="A32" s="64" t="s">
        <v>2</v>
      </c>
      <c r="B32" s="134">
        <f>SUM(B24:B31)</f>
        <v>24</v>
      </c>
      <c r="C32" s="226">
        <f>COUNTIF(C24:C31,"e")</f>
        <v>2</v>
      </c>
      <c r="D32" s="148">
        <f t="shared" ref="D32:J32" si="8">SUM(D24:D31)</f>
        <v>181</v>
      </c>
      <c r="E32" s="148">
        <f t="shared" si="8"/>
        <v>79</v>
      </c>
      <c r="F32" s="148">
        <f t="shared" si="8"/>
        <v>28</v>
      </c>
      <c r="G32" s="148">
        <f t="shared" si="8"/>
        <v>74</v>
      </c>
      <c r="H32" s="148">
        <f t="shared" si="8"/>
        <v>0</v>
      </c>
      <c r="I32" s="167">
        <f t="shared" si="8"/>
        <v>11</v>
      </c>
      <c r="J32" s="134">
        <f t="shared" si="8"/>
        <v>15</v>
      </c>
    </row>
    <row r="33" spans="1:10" ht="15.75">
      <c r="A33" s="177" t="s">
        <v>198</v>
      </c>
      <c r="B33" s="90"/>
      <c r="C33" s="228"/>
      <c r="D33" s="227"/>
      <c r="E33" s="228"/>
      <c r="F33" s="228"/>
      <c r="G33" s="228"/>
      <c r="H33" s="228"/>
      <c r="I33" s="228"/>
      <c r="J33" s="244"/>
    </row>
    <row r="34" spans="1:10" ht="15.75">
      <c r="A34" s="60" t="s">
        <v>60</v>
      </c>
      <c r="B34" s="131">
        <v>2</v>
      </c>
      <c r="C34" s="231" t="s">
        <v>5</v>
      </c>
      <c r="D34" s="232">
        <v>21</v>
      </c>
      <c r="E34" s="233">
        <v>0</v>
      </c>
      <c r="F34" s="129">
        <v>0</v>
      </c>
      <c r="G34" s="142">
        <v>21</v>
      </c>
      <c r="H34" s="129">
        <v>0</v>
      </c>
      <c r="I34" s="225">
        <f>ROUNDUP(E34/8,0)</f>
        <v>0</v>
      </c>
      <c r="J34" s="245">
        <f>ROUNDUP((F34+G34+H34)/8,0)</f>
        <v>3</v>
      </c>
    </row>
    <row r="35" spans="1:10" ht="15.75">
      <c r="A35" s="61" t="s">
        <v>119</v>
      </c>
      <c r="B35" s="131">
        <v>3</v>
      </c>
      <c r="C35" s="231" t="s">
        <v>5</v>
      </c>
      <c r="D35" s="232">
        <f>E35+F35+G35</f>
        <v>28</v>
      </c>
      <c r="E35" s="233">
        <v>14</v>
      </c>
      <c r="F35" s="129">
        <v>4</v>
      </c>
      <c r="G35" s="129">
        <v>10</v>
      </c>
      <c r="H35" s="129">
        <v>0</v>
      </c>
      <c r="I35" s="225">
        <f t="shared" ref="I35:I40" si="9">ROUNDUP(E35/8,0)</f>
        <v>2</v>
      </c>
      <c r="J35" s="245">
        <f t="shared" ref="J35:J40" si="10">ROUNDUP((F35+G35+H35)/8,0)</f>
        <v>2</v>
      </c>
    </row>
    <row r="36" spans="1:10" ht="15.75">
      <c r="A36" s="60" t="s">
        <v>75</v>
      </c>
      <c r="B36" s="131">
        <v>4</v>
      </c>
      <c r="C36" s="229" t="s">
        <v>3</v>
      </c>
      <c r="D36" s="159">
        <v>18</v>
      </c>
      <c r="E36" s="160">
        <v>7</v>
      </c>
      <c r="F36" s="160">
        <v>4</v>
      </c>
      <c r="G36" s="230">
        <v>7</v>
      </c>
      <c r="H36" s="129">
        <v>0</v>
      </c>
      <c r="I36" s="225">
        <f t="shared" si="9"/>
        <v>1</v>
      </c>
      <c r="J36" s="245">
        <f t="shared" si="10"/>
        <v>2</v>
      </c>
    </row>
    <row r="37" spans="1:10" ht="15.75">
      <c r="A37" s="61" t="s">
        <v>124</v>
      </c>
      <c r="B37" s="131">
        <v>1</v>
      </c>
      <c r="C37" s="126" t="s">
        <v>5</v>
      </c>
      <c r="D37" s="127">
        <v>6</v>
      </c>
      <c r="E37" s="128">
        <v>6</v>
      </c>
      <c r="F37" s="130">
        <v>0</v>
      </c>
      <c r="G37" s="128">
        <v>0</v>
      </c>
      <c r="H37" s="129">
        <v>0</v>
      </c>
      <c r="I37" s="225">
        <f t="shared" si="9"/>
        <v>1</v>
      </c>
      <c r="J37" s="245">
        <f t="shared" si="10"/>
        <v>0</v>
      </c>
    </row>
    <row r="38" spans="1:10" ht="15.75">
      <c r="A38" s="61" t="s">
        <v>129</v>
      </c>
      <c r="B38" s="131">
        <v>4</v>
      </c>
      <c r="C38" s="234" t="s">
        <v>3</v>
      </c>
      <c r="D38" s="232">
        <f>E38+F38+G38</f>
        <v>28</v>
      </c>
      <c r="E38" s="233">
        <v>14</v>
      </c>
      <c r="F38" s="129">
        <v>4</v>
      </c>
      <c r="G38" s="142">
        <v>10</v>
      </c>
      <c r="H38" s="129">
        <v>0</v>
      </c>
      <c r="I38" s="225">
        <f t="shared" si="9"/>
        <v>2</v>
      </c>
      <c r="J38" s="245">
        <f t="shared" si="10"/>
        <v>2</v>
      </c>
    </row>
    <row r="39" spans="1:10" ht="15.75">
      <c r="A39" s="60" t="s">
        <v>152</v>
      </c>
      <c r="B39" s="131">
        <v>3</v>
      </c>
      <c r="C39" s="231" t="s">
        <v>5</v>
      </c>
      <c r="D39" s="232">
        <v>28</v>
      </c>
      <c r="E39" s="233">
        <v>7</v>
      </c>
      <c r="F39" s="129">
        <v>4</v>
      </c>
      <c r="G39" s="129">
        <v>10</v>
      </c>
      <c r="H39" s="129">
        <v>0</v>
      </c>
      <c r="I39" s="225">
        <f t="shared" si="9"/>
        <v>1</v>
      </c>
      <c r="J39" s="245">
        <f t="shared" si="10"/>
        <v>2</v>
      </c>
    </row>
    <row r="40" spans="1:10" ht="15.75">
      <c r="A40" s="66" t="s">
        <v>78</v>
      </c>
      <c r="B40" s="131">
        <v>2</v>
      </c>
      <c r="C40" s="231" t="s">
        <v>5</v>
      </c>
      <c r="D40" s="232">
        <v>18</v>
      </c>
      <c r="E40" s="233">
        <v>7</v>
      </c>
      <c r="F40" s="129">
        <v>4</v>
      </c>
      <c r="G40" s="142">
        <v>7</v>
      </c>
      <c r="H40" s="129">
        <v>0</v>
      </c>
      <c r="I40" s="225">
        <f t="shared" si="9"/>
        <v>1</v>
      </c>
      <c r="J40" s="245">
        <f t="shared" si="10"/>
        <v>2</v>
      </c>
    </row>
    <row r="41" spans="1:10" ht="15.75">
      <c r="A41" s="60" t="s">
        <v>57</v>
      </c>
      <c r="B41" s="131">
        <v>4</v>
      </c>
      <c r="C41" s="234" t="s">
        <v>3</v>
      </c>
      <c r="D41" s="232">
        <v>35</v>
      </c>
      <c r="E41" s="233">
        <v>14</v>
      </c>
      <c r="F41" s="129">
        <v>7</v>
      </c>
      <c r="G41" s="142">
        <v>14</v>
      </c>
      <c r="H41" s="129">
        <v>0</v>
      </c>
      <c r="I41" s="225">
        <f>ROUNDUP(E41/8,0)</f>
        <v>2</v>
      </c>
      <c r="J41" s="245">
        <f>ROUNDUP((F41+G41+H41)/8,0)</f>
        <v>3</v>
      </c>
    </row>
    <row r="42" spans="1:10" ht="15.75">
      <c r="A42" s="64" t="s">
        <v>2</v>
      </c>
      <c r="B42" s="134">
        <f>SUM(B34:B41)</f>
        <v>23</v>
      </c>
      <c r="C42" s="226">
        <f>COUNTIF(C34:C41,"e")</f>
        <v>3</v>
      </c>
      <c r="D42" s="235">
        <f t="shared" ref="D42:J42" si="11">SUM(D34:D41)</f>
        <v>182</v>
      </c>
      <c r="E42" s="148">
        <f t="shared" si="11"/>
        <v>69</v>
      </c>
      <c r="F42" s="148">
        <f t="shared" si="11"/>
        <v>27</v>
      </c>
      <c r="G42" s="148">
        <f t="shared" si="11"/>
        <v>79</v>
      </c>
      <c r="H42" s="148">
        <f t="shared" si="11"/>
        <v>0</v>
      </c>
      <c r="I42" s="167">
        <f t="shared" si="11"/>
        <v>10</v>
      </c>
      <c r="J42" s="134">
        <f t="shared" si="11"/>
        <v>16</v>
      </c>
    </row>
    <row r="43" spans="1:10" ht="15.75">
      <c r="A43" s="70" t="s">
        <v>55</v>
      </c>
      <c r="B43" s="236">
        <f t="shared" ref="B43:H43" si="12">B13+B22+B32+B42</f>
        <v>97</v>
      </c>
      <c r="C43" s="237">
        <f t="shared" si="12"/>
        <v>12</v>
      </c>
      <c r="D43" s="201">
        <f t="shared" si="12"/>
        <v>720</v>
      </c>
      <c r="E43" s="201">
        <f t="shared" si="12"/>
        <v>305</v>
      </c>
      <c r="F43" s="201">
        <f t="shared" si="12"/>
        <v>116</v>
      </c>
      <c r="G43" s="201">
        <f t="shared" si="12"/>
        <v>292</v>
      </c>
      <c r="H43" s="201">
        <f t="shared" si="12"/>
        <v>0</v>
      </c>
      <c r="I43" s="149"/>
      <c r="J43" s="149"/>
    </row>
    <row r="44" spans="1:10" ht="15.75">
      <c r="A44" s="87" t="s">
        <v>0</v>
      </c>
      <c r="B44" s="238"/>
      <c r="C44" s="239"/>
      <c r="D44" s="148"/>
      <c r="E44" s="174">
        <f>(E43/D43)*100</f>
        <v>42.361111111111107</v>
      </c>
      <c r="F44" s="174">
        <f>(F43/D43)*100</f>
        <v>16.111111111111111</v>
      </c>
      <c r="G44" s="174">
        <f>(G43/D43)*100</f>
        <v>40.555555555555557</v>
      </c>
      <c r="H44" s="174">
        <f>(H43/D43)*100</f>
        <v>0</v>
      </c>
      <c r="I44" s="157"/>
      <c r="J44" s="157"/>
    </row>
    <row r="45" spans="1:10" ht="13.5">
      <c r="A45" s="52"/>
      <c r="B45" s="53"/>
      <c r="C45" s="54"/>
      <c r="D45" s="54"/>
      <c r="E45" s="54"/>
      <c r="F45" s="55"/>
      <c r="G45" s="56"/>
      <c r="H45" s="57"/>
      <c r="I45" s="330"/>
      <c r="J45" s="330"/>
    </row>
    <row r="46" spans="1:10" ht="13.5">
      <c r="A46" s="59"/>
      <c r="B46" s="53"/>
      <c r="C46" s="54"/>
      <c r="D46" s="54"/>
      <c r="E46" s="54"/>
      <c r="F46" s="55"/>
      <c r="G46" s="56"/>
      <c r="H46" s="57"/>
      <c r="I46" s="58"/>
      <c r="J46" s="280"/>
    </row>
    <row r="47" spans="1:10" ht="15.75">
      <c r="A47" s="331" t="s">
        <v>199</v>
      </c>
      <c r="B47" s="332"/>
      <c r="C47" s="333"/>
      <c r="D47" s="333"/>
      <c r="E47" s="333"/>
      <c r="F47" s="333"/>
      <c r="G47" s="333"/>
      <c r="H47" s="333"/>
      <c r="I47" s="333"/>
      <c r="J47" s="324"/>
    </row>
    <row r="48" spans="1:10" ht="15.75">
      <c r="A48" s="60" t="s">
        <v>74</v>
      </c>
      <c r="B48" s="131">
        <v>3</v>
      </c>
      <c r="C48" s="126" t="s">
        <v>5</v>
      </c>
      <c r="D48" s="127">
        <v>28</v>
      </c>
      <c r="E48" s="129">
        <v>14</v>
      </c>
      <c r="F48" s="129">
        <v>4</v>
      </c>
      <c r="G48" s="129">
        <v>10</v>
      </c>
      <c r="H48" s="129">
        <v>0</v>
      </c>
      <c r="I48" s="225">
        <f t="shared" ref="I48:I54" si="13">ROUNDUP(E48/8,0)</f>
        <v>2</v>
      </c>
      <c r="J48" s="245">
        <f t="shared" ref="J48:J54" si="14">ROUNDUP((F48+G48+H48)/8,0)</f>
        <v>2</v>
      </c>
    </row>
    <row r="49" spans="1:10" ht="15.75">
      <c r="A49" s="60" t="s">
        <v>144</v>
      </c>
      <c r="B49" s="131">
        <v>4</v>
      </c>
      <c r="C49" s="234" t="s">
        <v>3</v>
      </c>
      <c r="D49" s="232">
        <f>E49+F49+G49</f>
        <v>28</v>
      </c>
      <c r="E49" s="233">
        <v>14</v>
      </c>
      <c r="F49" s="129">
        <v>4</v>
      </c>
      <c r="G49" s="129">
        <v>10</v>
      </c>
      <c r="H49" s="129">
        <v>0</v>
      </c>
      <c r="I49" s="225">
        <f t="shared" si="13"/>
        <v>2</v>
      </c>
      <c r="J49" s="245">
        <f t="shared" si="14"/>
        <v>2</v>
      </c>
    </row>
    <row r="50" spans="1:10" ht="15.75">
      <c r="A50" s="60" t="s">
        <v>76</v>
      </c>
      <c r="B50" s="131">
        <v>4</v>
      </c>
      <c r="C50" s="133" t="s">
        <v>5</v>
      </c>
      <c r="D50" s="232">
        <f>E50+F50+G50</f>
        <v>28</v>
      </c>
      <c r="E50" s="129">
        <v>14</v>
      </c>
      <c r="F50" s="129">
        <v>4</v>
      </c>
      <c r="G50" s="142">
        <v>10</v>
      </c>
      <c r="H50" s="129">
        <v>0</v>
      </c>
      <c r="I50" s="225">
        <f t="shared" si="13"/>
        <v>2</v>
      </c>
      <c r="J50" s="245">
        <f t="shared" si="14"/>
        <v>2</v>
      </c>
    </row>
    <row r="51" spans="1:10" ht="15.75">
      <c r="A51" s="60" t="s">
        <v>59</v>
      </c>
      <c r="B51" s="131">
        <v>4</v>
      </c>
      <c r="C51" s="231" t="s">
        <v>5</v>
      </c>
      <c r="D51" s="232">
        <v>28</v>
      </c>
      <c r="E51" s="233">
        <v>14</v>
      </c>
      <c r="F51" s="129">
        <v>4</v>
      </c>
      <c r="G51" s="129">
        <v>10</v>
      </c>
      <c r="H51" s="129">
        <v>0</v>
      </c>
      <c r="I51" s="225">
        <f t="shared" si="13"/>
        <v>2</v>
      </c>
      <c r="J51" s="245">
        <f t="shared" si="14"/>
        <v>2</v>
      </c>
    </row>
    <row r="52" spans="1:10" ht="15.75">
      <c r="A52" s="60" t="s">
        <v>58</v>
      </c>
      <c r="B52" s="131">
        <v>3</v>
      </c>
      <c r="C52" s="126" t="s">
        <v>5</v>
      </c>
      <c r="D52" s="232">
        <v>18</v>
      </c>
      <c r="E52" s="129">
        <v>7</v>
      </c>
      <c r="F52" s="129">
        <v>4</v>
      </c>
      <c r="G52" s="142">
        <v>7</v>
      </c>
      <c r="H52" s="129">
        <v>0</v>
      </c>
      <c r="I52" s="225">
        <f t="shared" si="13"/>
        <v>1</v>
      </c>
      <c r="J52" s="245">
        <f t="shared" si="14"/>
        <v>2</v>
      </c>
    </row>
    <row r="53" spans="1:10" ht="15.75">
      <c r="A53" s="60" t="s">
        <v>131</v>
      </c>
      <c r="B53" s="131">
        <v>4</v>
      </c>
      <c r="C53" s="133" t="s">
        <v>3</v>
      </c>
      <c r="D53" s="232">
        <f>E53+F53+G53</f>
        <v>28</v>
      </c>
      <c r="E53" s="183">
        <v>14</v>
      </c>
      <c r="F53" s="183">
        <v>4</v>
      </c>
      <c r="G53" s="183">
        <v>10</v>
      </c>
      <c r="H53" s="129">
        <v>0</v>
      </c>
      <c r="I53" s="225">
        <f t="shared" si="13"/>
        <v>2</v>
      </c>
      <c r="J53" s="245">
        <f t="shared" si="14"/>
        <v>2</v>
      </c>
    </row>
    <row r="54" spans="1:10" ht="15.75">
      <c r="A54" s="62" t="s">
        <v>126</v>
      </c>
      <c r="B54" s="131">
        <v>5</v>
      </c>
      <c r="C54" s="126" t="s">
        <v>5</v>
      </c>
      <c r="D54" s="127">
        <f>E54+F54+G54</f>
        <v>28</v>
      </c>
      <c r="E54" s="129">
        <v>14</v>
      </c>
      <c r="F54" s="129">
        <v>4</v>
      </c>
      <c r="G54" s="129">
        <v>10</v>
      </c>
      <c r="H54" s="129">
        <v>0</v>
      </c>
      <c r="I54" s="225">
        <f t="shared" si="13"/>
        <v>2</v>
      </c>
      <c r="J54" s="245">
        <f t="shared" si="14"/>
        <v>2</v>
      </c>
    </row>
    <row r="55" spans="1:10" ht="15.75">
      <c r="A55" s="64" t="s">
        <v>2</v>
      </c>
      <c r="B55" s="134">
        <f>SUM(B48:B54)</f>
        <v>27</v>
      </c>
      <c r="C55" s="226">
        <f>COUNTIF(C48:C54,"e")</f>
        <v>2</v>
      </c>
      <c r="D55" s="148">
        <f t="shared" ref="D55:J55" si="15">SUM(D48:D54)</f>
        <v>186</v>
      </c>
      <c r="E55" s="148">
        <f t="shared" si="15"/>
        <v>91</v>
      </c>
      <c r="F55" s="148">
        <f t="shared" si="15"/>
        <v>28</v>
      </c>
      <c r="G55" s="148">
        <f t="shared" si="15"/>
        <v>67</v>
      </c>
      <c r="H55" s="148">
        <f t="shared" si="15"/>
        <v>0</v>
      </c>
      <c r="I55" s="148">
        <f t="shared" si="15"/>
        <v>13</v>
      </c>
      <c r="J55" s="167">
        <f t="shared" si="15"/>
        <v>14</v>
      </c>
    </row>
    <row r="56" spans="1:10" ht="15.75">
      <c r="A56" s="331" t="s">
        <v>200</v>
      </c>
      <c r="B56" s="320"/>
      <c r="C56" s="333"/>
      <c r="D56" s="333"/>
      <c r="E56" s="333"/>
      <c r="F56" s="333"/>
      <c r="G56" s="333"/>
      <c r="H56" s="333"/>
      <c r="I56" s="333"/>
      <c r="J56" s="334"/>
    </row>
    <row r="57" spans="1:10" ht="15.75">
      <c r="A57" s="61" t="s">
        <v>56</v>
      </c>
      <c r="B57" s="131">
        <v>5</v>
      </c>
      <c r="C57" s="126" t="s">
        <v>5</v>
      </c>
      <c r="D57" s="232">
        <v>35</v>
      </c>
      <c r="E57" s="129">
        <v>14</v>
      </c>
      <c r="F57" s="129">
        <v>7</v>
      </c>
      <c r="G57" s="142">
        <v>14</v>
      </c>
      <c r="H57" s="129">
        <v>0</v>
      </c>
      <c r="I57" s="129">
        <f>ROUND(E57/7,0)</f>
        <v>2</v>
      </c>
      <c r="J57" s="129">
        <f>ROUND((F57+G57)/7,0)</f>
        <v>3</v>
      </c>
    </row>
    <row r="58" spans="1:10" ht="15.75">
      <c r="A58" s="60" t="s">
        <v>53</v>
      </c>
      <c r="B58" s="131">
        <v>5</v>
      </c>
      <c r="C58" s="126" t="s">
        <v>3</v>
      </c>
      <c r="D58" s="232">
        <v>35</v>
      </c>
      <c r="E58" s="129">
        <v>14</v>
      </c>
      <c r="F58" s="129">
        <v>7</v>
      </c>
      <c r="G58" s="142">
        <v>14</v>
      </c>
      <c r="H58" s="129">
        <v>0</v>
      </c>
      <c r="I58" s="129">
        <f t="shared" ref="I58:I63" si="16">ROUND(E58/7,0)</f>
        <v>2</v>
      </c>
      <c r="J58" s="129">
        <f t="shared" ref="J58:J63" si="17">ROUND((F58+G58)/7,0)</f>
        <v>3</v>
      </c>
    </row>
    <row r="59" spans="1:10" ht="15.75">
      <c r="A59" s="61" t="s">
        <v>85</v>
      </c>
      <c r="B59" s="131">
        <v>3</v>
      </c>
      <c r="C59" s="231" t="s">
        <v>5</v>
      </c>
      <c r="D59" s="232">
        <v>28</v>
      </c>
      <c r="E59" s="233">
        <v>14</v>
      </c>
      <c r="F59" s="129">
        <v>4</v>
      </c>
      <c r="G59" s="129">
        <v>10</v>
      </c>
      <c r="H59" s="129">
        <v>0</v>
      </c>
      <c r="I59" s="225">
        <f>ROUNDUP(E59/8,0)</f>
        <v>2</v>
      </c>
      <c r="J59" s="245">
        <f>ROUNDUP((F59+G59+H59)/8,0)</f>
        <v>2</v>
      </c>
    </row>
    <row r="60" spans="1:10" ht="15.75">
      <c r="A60" s="60" t="s">
        <v>160</v>
      </c>
      <c r="B60" s="131">
        <v>1</v>
      </c>
      <c r="C60" s="234" t="s">
        <v>5</v>
      </c>
      <c r="D60" s="232">
        <v>9</v>
      </c>
      <c r="E60" s="233">
        <v>9</v>
      </c>
      <c r="F60" s="129">
        <v>0</v>
      </c>
      <c r="G60" s="142">
        <v>0</v>
      </c>
      <c r="H60" s="129">
        <v>0</v>
      </c>
      <c r="I60" s="129">
        <f t="shared" si="16"/>
        <v>1</v>
      </c>
      <c r="J60" s="129">
        <f t="shared" si="17"/>
        <v>0</v>
      </c>
    </row>
    <row r="61" spans="1:10" ht="15.75">
      <c r="A61" s="60" t="s">
        <v>84</v>
      </c>
      <c r="B61" s="131">
        <v>3</v>
      </c>
      <c r="C61" s="133" t="s">
        <v>5</v>
      </c>
      <c r="D61" s="232">
        <v>28</v>
      </c>
      <c r="E61" s="129">
        <v>7</v>
      </c>
      <c r="F61" s="129">
        <v>7</v>
      </c>
      <c r="G61" s="142">
        <v>14</v>
      </c>
      <c r="H61" s="129">
        <v>0</v>
      </c>
      <c r="I61" s="129">
        <f t="shared" si="16"/>
        <v>1</v>
      </c>
      <c r="J61" s="129">
        <f t="shared" si="17"/>
        <v>3</v>
      </c>
    </row>
    <row r="62" spans="1:10" ht="15.75">
      <c r="A62" s="110" t="s">
        <v>52</v>
      </c>
      <c r="B62" s="131">
        <v>4</v>
      </c>
      <c r="C62" s="158" t="s">
        <v>5</v>
      </c>
      <c r="D62" s="232">
        <f>E62+F62+G62</f>
        <v>28</v>
      </c>
      <c r="E62" s="129">
        <v>14</v>
      </c>
      <c r="F62" s="129">
        <v>4</v>
      </c>
      <c r="G62" s="142">
        <v>10</v>
      </c>
      <c r="H62" s="129">
        <v>0</v>
      </c>
      <c r="I62" s="129">
        <f t="shared" si="16"/>
        <v>2</v>
      </c>
      <c r="J62" s="129">
        <f t="shared" si="17"/>
        <v>2</v>
      </c>
    </row>
    <row r="63" spans="1:10" ht="15.75">
      <c r="A63" s="60" t="s">
        <v>51</v>
      </c>
      <c r="B63" s="131">
        <v>4</v>
      </c>
      <c r="C63" s="133" t="s">
        <v>5</v>
      </c>
      <c r="D63" s="232">
        <f>E63+F63+G63</f>
        <v>28</v>
      </c>
      <c r="E63" s="129">
        <v>14</v>
      </c>
      <c r="F63" s="129">
        <v>4</v>
      </c>
      <c r="G63" s="142">
        <v>10</v>
      </c>
      <c r="H63" s="129">
        <v>0</v>
      </c>
      <c r="I63" s="129">
        <f t="shared" si="16"/>
        <v>2</v>
      </c>
      <c r="J63" s="129">
        <f t="shared" si="17"/>
        <v>2</v>
      </c>
    </row>
    <row r="64" spans="1:10" ht="15.75">
      <c r="A64" s="60" t="s">
        <v>44</v>
      </c>
      <c r="B64" s="131">
        <v>2</v>
      </c>
      <c r="C64" s="247" t="s">
        <v>3</v>
      </c>
      <c r="D64" s="232"/>
      <c r="E64" s="129"/>
      <c r="F64" s="129"/>
      <c r="G64" s="142"/>
      <c r="H64" s="129"/>
      <c r="I64" s="129"/>
      <c r="J64" s="129"/>
    </row>
    <row r="65" spans="1:10" ht="15.75">
      <c r="A65" s="64" t="s">
        <v>2</v>
      </c>
      <c r="B65" s="248">
        <f>SUM(B57:B64)</f>
        <v>27</v>
      </c>
      <c r="C65" s="249">
        <f>COUNTIF(C57:C64,"e")</f>
        <v>2</v>
      </c>
      <c r="D65" s="148">
        <f t="shared" ref="D65:J65" si="18">SUM(D57:D64)</f>
        <v>191</v>
      </c>
      <c r="E65" s="148">
        <f t="shared" si="18"/>
        <v>86</v>
      </c>
      <c r="F65" s="148">
        <f t="shared" si="18"/>
        <v>33</v>
      </c>
      <c r="G65" s="148">
        <f t="shared" si="18"/>
        <v>72</v>
      </c>
      <c r="H65" s="148">
        <f t="shared" si="18"/>
        <v>0</v>
      </c>
      <c r="I65" s="148">
        <f t="shared" si="18"/>
        <v>12</v>
      </c>
      <c r="J65" s="167">
        <f t="shared" si="18"/>
        <v>15</v>
      </c>
    </row>
    <row r="66" spans="1:10" ht="15.75">
      <c r="A66" s="319" t="s">
        <v>201</v>
      </c>
      <c r="B66" s="320"/>
      <c r="C66" s="320"/>
      <c r="D66" s="320"/>
      <c r="E66" s="320"/>
      <c r="F66" s="320"/>
      <c r="G66" s="320"/>
      <c r="H66" s="320"/>
      <c r="I66" s="320"/>
      <c r="J66" s="321"/>
    </row>
    <row r="67" spans="1:10" ht="15.75">
      <c r="A67" s="60" t="s">
        <v>49</v>
      </c>
      <c r="B67" s="131">
        <v>3</v>
      </c>
      <c r="C67" s="126" t="s">
        <v>5</v>
      </c>
      <c r="D67" s="232">
        <v>18</v>
      </c>
      <c r="E67" s="129">
        <v>7</v>
      </c>
      <c r="F67" s="129">
        <v>4</v>
      </c>
      <c r="G67" s="142">
        <v>7</v>
      </c>
      <c r="H67" s="129">
        <v>0</v>
      </c>
      <c r="I67" s="225">
        <f>ROUNDUP(E67/8,0)</f>
        <v>1</v>
      </c>
      <c r="J67" s="245">
        <f>ROUNDUP((F67+G67+H67)/8,0)</f>
        <v>2</v>
      </c>
    </row>
    <row r="68" spans="1:10" ht="15.75">
      <c r="A68" s="62" t="s">
        <v>77</v>
      </c>
      <c r="B68" s="131">
        <v>3</v>
      </c>
      <c r="C68" s="133" t="s">
        <v>5</v>
      </c>
      <c r="D68" s="127">
        <v>18</v>
      </c>
      <c r="E68" s="129">
        <v>7</v>
      </c>
      <c r="F68" s="129">
        <v>4</v>
      </c>
      <c r="G68" s="142">
        <v>7</v>
      </c>
      <c r="H68" s="129">
        <v>0</v>
      </c>
      <c r="I68" s="129">
        <f>ROUND(E68/7,0)</f>
        <v>1</v>
      </c>
      <c r="J68" s="129">
        <f>ROUND((F68+G68)/7,0)</f>
        <v>2</v>
      </c>
    </row>
    <row r="69" spans="1:10" ht="15.75">
      <c r="A69" s="60" t="s">
        <v>132</v>
      </c>
      <c r="B69" s="131">
        <v>5</v>
      </c>
      <c r="C69" s="126" t="s">
        <v>5</v>
      </c>
      <c r="D69" s="232">
        <v>28</v>
      </c>
      <c r="E69" s="129">
        <v>14</v>
      </c>
      <c r="F69" s="129">
        <v>4</v>
      </c>
      <c r="G69" s="142">
        <v>10</v>
      </c>
      <c r="H69" s="129">
        <v>0</v>
      </c>
      <c r="I69" s="225">
        <f t="shared" ref="I69:I74" si="19">ROUNDUP(E69/8,0)</f>
        <v>2</v>
      </c>
      <c r="J69" s="245">
        <f t="shared" ref="J69:J74" si="20">ROUNDUP((F69+G69+H69)/8,0)</f>
        <v>2</v>
      </c>
    </row>
    <row r="70" spans="1:10" ht="15.75">
      <c r="A70" s="80" t="s">
        <v>48</v>
      </c>
      <c r="B70" s="161">
        <v>4</v>
      </c>
      <c r="C70" s="126" t="s">
        <v>5</v>
      </c>
      <c r="D70" s="232">
        <f>E70+F70+G70</f>
        <v>28</v>
      </c>
      <c r="E70" s="129">
        <v>14</v>
      </c>
      <c r="F70" s="129">
        <v>4</v>
      </c>
      <c r="G70" s="129">
        <v>10</v>
      </c>
      <c r="H70" s="129">
        <v>0</v>
      </c>
      <c r="I70" s="225">
        <f t="shared" si="19"/>
        <v>2</v>
      </c>
      <c r="J70" s="245">
        <f t="shared" si="20"/>
        <v>2</v>
      </c>
    </row>
    <row r="71" spans="1:10" ht="15.75">
      <c r="A71" s="80" t="s">
        <v>47</v>
      </c>
      <c r="B71" s="161">
        <v>4</v>
      </c>
      <c r="C71" s="126" t="s">
        <v>5</v>
      </c>
      <c r="D71" s="232">
        <f>E71+F71+G71</f>
        <v>28</v>
      </c>
      <c r="E71" s="129">
        <v>14</v>
      </c>
      <c r="F71" s="129">
        <v>4</v>
      </c>
      <c r="G71" s="129">
        <v>10</v>
      </c>
      <c r="H71" s="129">
        <v>0</v>
      </c>
      <c r="I71" s="225">
        <f t="shared" si="19"/>
        <v>2</v>
      </c>
      <c r="J71" s="245">
        <f t="shared" si="20"/>
        <v>2</v>
      </c>
    </row>
    <row r="72" spans="1:10" ht="15.75">
      <c r="A72" s="80" t="s">
        <v>46</v>
      </c>
      <c r="B72" s="161">
        <v>4</v>
      </c>
      <c r="C72" s="126" t="s">
        <v>5</v>
      </c>
      <c r="D72" s="232">
        <f>E72+F72+G72</f>
        <v>28</v>
      </c>
      <c r="E72" s="129">
        <v>14</v>
      </c>
      <c r="F72" s="129">
        <v>4</v>
      </c>
      <c r="G72" s="129">
        <v>10</v>
      </c>
      <c r="H72" s="129">
        <v>0</v>
      </c>
      <c r="I72" s="225">
        <f t="shared" si="19"/>
        <v>2</v>
      </c>
      <c r="J72" s="245">
        <f t="shared" si="20"/>
        <v>2</v>
      </c>
    </row>
    <row r="73" spans="1:10" ht="15.75">
      <c r="A73" s="80" t="s">
        <v>45</v>
      </c>
      <c r="B73" s="161">
        <v>4</v>
      </c>
      <c r="C73" s="162" t="s">
        <v>5</v>
      </c>
      <c r="D73" s="232">
        <f>E73+F73+G73</f>
        <v>28</v>
      </c>
      <c r="E73" s="129">
        <v>14</v>
      </c>
      <c r="F73" s="129">
        <v>4</v>
      </c>
      <c r="G73" s="129">
        <v>10</v>
      </c>
      <c r="H73" s="129">
        <v>0</v>
      </c>
      <c r="I73" s="225">
        <f t="shared" si="19"/>
        <v>2</v>
      </c>
      <c r="J73" s="245">
        <f t="shared" si="20"/>
        <v>2</v>
      </c>
    </row>
    <row r="74" spans="1:10" ht="15.75">
      <c r="A74" s="111" t="s">
        <v>159</v>
      </c>
      <c r="B74" s="131">
        <v>1</v>
      </c>
      <c r="C74" s="247" t="s">
        <v>5</v>
      </c>
      <c r="D74" s="251">
        <v>8</v>
      </c>
      <c r="E74" s="160">
        <v>0</v>
      </c>
      <c r="F74" s="160">
        <v>0</v>
      </c>
      <c r="G74" s="160">
        <v>8</v>
      </c>
      <c r="H74" s="129">
        <v>0</v>
      </c>
      <c r="I74" s="225">
        <f t="shared" si="19"/>
        <v>0</v>
      </c>
      <c r="J74" s="245">
        <f t="shared" si="20"/>
        <v>1</v>
      </c>
    </row>
    <row r="75" spans="1:10" ht="15.75">
      <c r="A75" s="252" t="s">
        <v>2</v>
      </c>
      <c r="B75" s="134">
        <f>SUM(B67:B74)</f>
        <v>28</v>
      </c>
      <c r="C75" s="253">
        <f>COUNTIF(C67:C74,"e")</f>
        <v>0</v>
      </c>
      <c r="D75" s="170">
        <f t="shared" ref="D75:J75" si="21">SUM(D67:D74)</f>
        <v>184</v>
      </c>
      <c r="E75" s="170">
        <f t="shared" si="21"/>
        <v>84</v>
      </c>
      <c r="F75" s="170">
        <f t="shared" si="21"/>
        <v>28</v>
      </c>
      <c r="G75" s="170">
        <f t="shared" si="21"/>
        <v>72</v>
      </c>
      <c r="H75" s="170">
        <f t="shared" si="21"/>
        <v>0</v>
      </c>
      <c r="I75" s="170">
        <f t="shared" si="21"/>
        <v>12</v>
      </c>
      <c r="J75" s="170">
        <f t="shared" si="21"/>
        <v>15</v>
      </c>
    </row>
    <row r="76" spans="1:10" ht="15.75">
      <c r="A76" s="263" t="s">
        <v>202</v>
      </c>
      <c r="B76" s="124"/>
      <c r="C76" s="124"/>
      <c r="D76" s="124"/>
      <c r="E76" s="124"/>
      <c r="F76" s="124"/>
      <c r="G76" s="124"/>
      <c r="H76" s="124"/>
      <c r="I76" s="124"/>
      <c r="J76" s="144"/>
    </row>
    <row r="77" spans="1:10" ht="15.75">
      <c r="A77" s="60" t="s">
        <v>147</v>
      </c>
      <c r="B77" s="131">
        <v>3</v>
      </c>
      <c r="C77" s="133" t="s">
        <v>5</v>
      </c>
      <c r="D77" s="232">
        <v>18</v>
      </c>
      <c r="E77" s="129">
        <v>7</v>
      </c>
      <c r="F77" s="129">
        <v>4</v>
      </c>
      <c r="G77" s="142">
        <v>7</v>
      </c>
      <c r="H77" s="129">
        <v>0</v>
      </c>
      <c r="I77" s="129">
        <f>ROUNDUP(E77/7,0)</f>
        <v>1</v>
      </c>
      <c r="J77" s="129">
        <f>ROUNDUP((F77+G77+H77)/7,0)</f>
        <v>2</v>
      </c>
    </row>
    <row r="78" spans="1:10" ht="15.75">
      <c r="A78" s="62" t="s">
        <v>125</v>
      </c>
      <c r="B78" s="131">
        <v>3</v>
      </c>
      <c r="C78" s="126" t="s">
        <v>5</v>
      </c>
      <c r="D78" s="127">
        <v>14</v>
      </c>
      <c r="E78" s="129">
        <v>7</v>
      </c>
      <c r="F78" s="129">
        <v>2</v>
      </c>
      <c r="G78" s="129">
        <v>5</v>
      </c>
      <c r="H78" s="129">
        <v>0</v>
      </c>
      <c r="I78" s="225">
        <f>ROUNDUP(E78/8,0)</f>
        <v>1</v>
      </c>
      <c r="J78" s="245">
        <f>ROUNDUP((F78+G78+H78)/8,0)</f>
        <v>1</v>
      </c>
    </row>
    <row r="79" spans="1:10" ht="15.75">
      <c r="A79" s="61" t="s">
        <v>143</v>
      </c>
      <c r="B79" s="131">
        <v>1</v>
      </c>
      <c r="C79" s="126" t="s">
        <v>5</v>
      </c>
      <c r="D79" s="127">
        <v>7</v>
      </c>
      <c r="E79" s="128">
        <v>0</v>
      </c>
      <c r="F79" s="130">
        <v>0</v>
      </c>
      <c r="G79" s="128">
        <v>7</v>
      </c>
      <c r="H79" s="129">
        <v>0</v>
      </c>
      <c r="I79" s="129">
        <f>ROUND(E79/7,0)</f>
        <v>0</v>
      </c>
      <c r="J79" s="129">
        <f>ROUND((F79+G79)/7,0)</f>
        <v>1</v>
      </c>
    </row>
    <row r="80" spans="1:10" ht="15.75">
      <c r="A80" s="262" t="s">
        <v>42</v>
      </c>
      <c r="B80" s="254">
        <v>4</v>
      </c>
      <c r="C80" s="145" t="s">
        <v>5</v>
      </c>
      <c r="D80" s="232">
        <f>E80+F80+G80</f>
        <v>28</v>
      </c>
      <c r="E80" s="129">
        <v>14</v>
      </c>
      <c r="F80" s="129">
        <v>4</v>
      </c>
      <c r="G80" s="142">
        <v>10</v>
      </c>
      <c r="H80" s="129">
        <v>0</v>
      </c>
      <c r="I80" s="129">
        <f>ROUND(E80/7,0)</f>
        <v>2</v>
      </c>
      <c r="J80" s="129">
        <f>ROUND((F80+G80+H80)/7,0)</f>
        <v>2</v>
      </c>
    </row>
    <row r="81" spans="1:10" ht="15.75">
      <c r="A81" s="72" t="s">
        <v>41</v>
      </c>
      <c r="B81" s="254">
        <v>4</v>
      </c>
      <c r="C81" s="145" t="s">
        <v>5</v>
      </c>
      <c r="D81" s="232">
        <f>E81+F81+G81</f>
        <v>28</v>
      </c>
      <c r="E81" s="129">
        <v>14</v>
      </c>
      <c r="F81" s="129">
        <v>4</v>
      </c>
      <c r="G81" s="142">
        <v>10</v>
      </c>
      <c r="H81" s="129">
        <v>0</v>
      </c>
      <c r="I81" s="129">
        <f>ROUND(E81/7,0)</f>
        <v>2</v>
      </c>
      <c r="J81" s="129">
        <f>ROUND((F81+G81+H81)/7,0)</f>
        <v>2</v>
      </c>
    </row>
    <row r="82" spans="1:10" ht="15.75">
      <c r="A82" s="72" t="s">
        <v>40</v>
      </c>
      <c r="B82" s="254">
        <v>4</v>
      </c>
      <c r="C82" s="145" t="s">
        <v>5</v>
      </c>
      <c r="D82" s="232">
        <f>E82+F82+G82</f>
        <v>28</v>
      </c>
      <c r="E82" s="129">
        <v>14</v>
      </c>
      <c r="F82" s="129">
        <v>4</v>
      </c>
      <c r="G82" s="129">
        <v>10</v>
      </c>
      <c r="H82" s="129">
        <v>0</v>
      </c>
      <c r="I82" s="129">
        <f>ROUND(E82/7,0)</f>
        <v>2</v>
      </c>
      <c r="J82" s="129">
        <f>ROUND((F82+G82+H82)/7,0)</f>
        <v>2</v>
      </c>
    </row>
    <row r="83" spans="1:10" ht="15.75">
      <c r="A83" s="69" t="s">
        <v>6</v>
      </c>
      <c r="B83" s="255">
        <v>2</v>
      </c>
      <c r="C83" s="145" t="s">
        <v>5</v>
      </c>
      <c r="D83" s="232">
        <v>19</v>
      </c>
      <c r="E83" s="129">
        <v>0</v>
      </c>
      <c r="F83" s="129">
        <v>0</v>
      </c>
      <c r="G83" s="129">
        <v>19</v>
      </c>
      <c r="H83" s="129">
        <v>0</v>
      </c>
      <c r="I83" s="129">
        <f>ROUND(E83/7,0)</f>
        <v>0</v>
      </c>
      <c r="J83" s="129">
        <f>ROUND((F83+G83+H83)/7,0)</f>
        <v>3</v>
      </c>
    </row>
    <row r="84" spans="1:10" ht="15.75">
      <c r="A84" s="69" t="s">
        <v>39</v>
      </c>
      <c r="B84" s="255">
        <v>10</v>
      </c>
      <c r="C84" s="145" t="s">
        <v>3</v>
      </c>
      <c r="D84" s="232"/>
      <c r="E84" s="129"/>
      <c r="F84" s="129"/>
      <c r="G84" s="129"/>
      <c r="H84" s="250"/>
      <c r="I84" s="129"/>
      <c r="J84" s="129"/>
    </row>
    <row r="85" spans="1:10" ht="15.75">
      <c r="A85" s="71" t="s">
        <v>2</v>
      </c>
      <c r="B85" s="148">
        <f>SUM(B77:B84)</f>
        <v>31</v>
      </c>
      <c r="C85" s="256">
        <f>COUNTIF(C80:C84,"e")</f>
        <v>1</v>
      </c>
      <c r="D85" s="148">
        <f>SUM(D77:D84)</f>
        <v>142</v>
      </c>
      <c r="E85" s="148">
        <f t="shared" ref="E85:J85" si="22">SUM(E77:E83)</f>
        <v>56</v>
      </c>
      <c r="F85" s="148">
        <f t="shared" si="22"/>
        <v>18</v>
      </c>
      <c r="G85" s="148">
        <f t="shared" si="22"/>
        <v>68</v>
      </c>
      <c r="H85" s="148">
        <f t="shared" si="22"/>
        <v>0</v>
      </c>
      <c r="I85" s="148">
        <f t="shared" si="22"/>
        <v>8</v>
      </c>
      <c r="J85" s="167">
        <f t="shared" si="22"/>
        <v>13</v>
      </c>
    </row>
    <row r="86" spans="1:10" ht="15.75">
      <c r="A86" s="224" t="s">
        <v>141</v>
      </c>
      <c r="B86" s="235">
        <f>B55+B65+B85</f>
        <v>85</v>
      </c>
      <c r="C86" s="261">
        <f>C55+C65+C85</f>
        <v>5</v>
      </c>
      <c r="D86" s="261">
        <f>D55+D65+D85+D75</f>
        <v>703</v>
      </c>
      <c r="E86" s="235">
        <f>E55+E65+E85+E75</f>
        <v>317</v>
      </c>
      <c r="F86" s="235">
        <f>F55+F65+F85+F75</f>
        <v>107</v>
      </c>
      <c r="G86" s="235">
        <f>G55+G65+G85+G75</f>
        <v>279</v>
      </c>
      <c r="H86" s="257">
        <v>0</v>
      </c>
      <c r="I86" s="258"/>
      <c r="J86" s="169"/>
    </row>
    <row r="87" spans="1:10" ht="15.75">
      <c r="A87" s="74" t="s">
        <v>142</v>
      </c>
      <c r="B87" s="259">
        <f>B13+B22+B32+B42+B55+B65+B85+B75</f>
        <v>210</v>
      </c>
      <c r="C87" s="236">
        <f>C13+C22+C32+C42+C55+C65+C85+C75</f>
        <v>17</v>
      </c>
      <c r="D87" s="236">
        <f>D13+D22+D32+D42+D55+D65+D85+D75</f>
        <v>1423</v>
      </c>
      <c r="E87" s="260">
        <f>E13+E22+E32+E42+E55+E65+E85+E75</f>
        <v>622</v>
      </c>
      <c r="F87" s="201">
        <f>F13+F22+F32+F42+F55+F65+F85+F75</f>
        <v>223</v>
      </c>
      <c r="G87" s="201">
        <f>G85+G75+G65+G55+G42+G32+G22+G13</f>
        <v>571</v>
      </c>
      <c r="H87" s="201">
        <f>H13+H22+H32+H42+H55+H65+H85</f>
        <v>0</v>
      </c>
      <c r="I87" s="76"/>
      <c r="J87" s="76"/>
    </row>
    <row r="88" spans="1:10" ht="15.75">
      <c r="A88" s="75" t="s">
        <v>36</v>
      </c>
      <c r="B88" s="238"/>
      <c r="C88" s="258"/>
      <c r="D88" s="258"/>
      <c r="E88" s="204">
        <f>(E87/D87)*100</f>
        <v>43.710470836261415</v>
      </c>
      <c r="F88" s="205">
        <f>(F87/D87)*100</f>
        <v>15.67111735769501</v>
      </c>
      <c r="G88" s="174">
        <f>(G87/D87)*100</f>
        <v>40.126493323963459</v>
      </c>
      <c r="H88" s="174">
        <f>(H87/D87)*100</f>
        <v>0</v>
      </c>
      <c r="I88" s="76"/>
      <c r="J88" s="76"/>
    </row>
    <row r="89" spans="1:10">
      <c r="B89" s="51"/>
      <c r="C89" s="5"/>
      <c r="D89" s="5"/>
      <c r="E89" s="5"/>
      <c r="F89" s="5"/>
      <c r="G89" s="5"/>
      <c r="H89" s="5"/>
    </row>
    <row r="90" spans="1:10">
      <c r="A90" t="s">
        <v>203</v>
      </c>
      <c r="C90" s="288" t="s">
        <v>161</v>
      </c>
    </row>
    <row r="94" spans="1:10">
      <c r="B94" s="107"/>
      <c r="D94" s="107"/>
    </row>
    <row r="99" spans="1:8">
      <c r="A99" s="7"/>
      <c r="B99" s="51"/>
      <c r="C99" s="5"/>
      <c r="D99" s="5"/>
      <c r="E99" s="5"/>
      <c r="F99" s="5"/>
      <c r="G99" s="5"/>
      <c r="H99" s="5"/>
    </row>
    <row r="100" spans="1:8">
      <c r="A100" s="7"/>
      <c r="B100" s="51"/>
      <c r="C100" s="5"/>
      <c r="D100" s="5"/>
      <c r="E100" s="5"/>
      <c r="F100" s="5"/>
      <c r="G100" s="5"/>
      <c r="H100" s="5"/>
    </row>
  </sheetData>
  <mergeCells count="7">
    <mergeCell ref="A66:J66"/>
    <mergeCell ref="A1:J1"/>
    <mergeCell ref="A2:J2"/>
    <mergeCell ref="A4:J4"/>
    <mergeCell ref="I45:J45"/>
    <mergeCell ref="A47:J47"/>
    <mergeCell ref="A56:J56"/>
  </mergeCells>
  <phoneticPr fontId="36" type="noConversion"/>
  <pageMargins left="0.7" right="0.7" top="0.75" bottom="0.75" header="0.3" footer="0.3"/>
  <pageSetup paperSize="9" scale="58" orientation="portrait" horizontalDpi="4294967294" verticalDpi="300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opLeftCell="A10" zoomScaleNormal="100" zoomScaleSheetLayoutView="100" workbookViewId="0">
      <selection activeCell="A18" sqref="A18"/>
    </sheetView>
  </sheetViews>
  <sheetFormatPr defaultRowHeight="12.75"/>
  <cols>
    <col min="1" max="1" width="51.85546875" customWidth="1"/>
  </cols>
  <sheetData>
    <row r="1" spans="1:10" ht="15.75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47.25" customHeight="1">
      <c r="A2" s="318" t="s">
        <v>165</v>
      </c>
      <c r="B2" s="318"/>
      <c r="C2" s="318"/>
      <c r="D2" s="318"/>
      <c r="E2" s="318"/>
      <c r="F2" s="318"/>
      <c r="G2" s="318"/>
      <c r="H2" s="318"/>
      <c r="I2" s="318"/>
      <c r="J2" s="318"/>
    </row>
    <row r="4" spans="1:10" ht="97.5">
      <c r="A4" s="240" t="s">
        <v>34</v>
      </c>
      <c r="B4" s="120" t="s">
        <v>33</v>
      </c>
      <c r="C4" s="241" t="s">
        <v>32</v>
      </c>
      <c r="D4" s="241" t="s">
        <v>31</v>
      </c>
      <c r="E4" s="242" t="s">
        <v>30</v>
      </c>
      <c r="F4" s="243" t="s">
        <v>29</v>
      </c>
      <c r="G4" s="243" t="s">
        <v>28</v>
      </c>
      <c r="H4" s="241" t="s">
        <v>27</v>
      </c>
      <c r="I4" s="242" t="s">
        <v>122</v>
      </c>
      <c r="J4" s="242" t="s">
        <v>123</v>
      </c>
    </row>
    <row r="5" spans="1:10" ht="15.75">
      <c r="A5" s="319" t="s">
        <v>206</v>
      </c>
      <c r="B5" s="320"/>
      <c r="C5" s="320"/>
      <c r="D5" s="320"/>
      <c r="E5" s="320"/>
      <c r="F5" s="320"/>
      <c r="G5" s="320"/>
      <c r="H5" s="320"/>
      <c r="I5" s="320"/>
      <c r="J5" s="321"/>
    </row>
    <row r="6" spans="1:10" ht="15.75">
      <c r="A6" s="80" t="s">
        <v>23</v>
      </c>
      <c r="B6" s="264">
        <v>2</v>
      </c>
      <c r="C6" s="126" t="s">
        <v>3</v>
      </c>
      <c r="D6" s="127">
        <v>15</v>
      </c>
      <c r="E6" s="128">
        <v>0</v>
      </c>
      <c r="F6" s="128">
        <v>0</v>
      </c>
      <c r="G6" s="128">
        <v>15</v>
      </c>
      <c r="H6" s="127">
        <v>0</v>
      </c>
      <c r="I6" s="265">
        <f>ROUNDUP(E6/7,0)</f>
        <v>0</v>
      </c>
      <c r="J6" s="245">
        <f>ROUND((F6+G6+H6)/7,0)</f>
        <v>2</v>
      </c>
    </row>
    <row r="7" spans="1:10" ht="15.75">
      <c r="A7" s="81" t="s">
        <v>22</v>
      </c>
      <c r="B7" s="264">
        <v>2</v>
      </c>
      <c r="C7" s="126" t="s">
        <v>5</v>
      </c>
      <c r="D7" s="127">
        <v>8</v>
      </c>
      <c r="E7" s="128">
        <v>8</v>
      </c>
      <c r="F7" s="128">
        <v>0</v>
      </c>
      <c r="G7" s="128">
        <v>0</v>
      </c>
      <c r="H7" s="127">
        <v>0</v>
      </c>
      <c r="I7" s="265">
        <f t="shared" ref="I7:I12" si="0">ROUNDUP(E7/7,0)</f>
        <v>2</v>
      </c>
      <c r="J7" s="245">
        <f t="shared" ref="J7:J12" si="1">ROUND((F7+G7+H7)/7,0)</f>
        <v>0</v>
      </c>
    </row>
    <row r="8" spans="1:10" ht="15.75">
      <c r="A8" s="82" t="s">
        <v>19</v>
      </c>
      <c r="B8" s="161">
        <v>4</v>
      </c>
      <c r="C8" s="126" t="s">
        <v>3</v>
      </c>
      <c r="D8" s="127">
        <v>21</v>
      </c>
      <c r="E8" s="128">
        <v>7</v>
      </c>
      <c r="F8" s="130">
        <v>4</v>
      </c>
      <c r="G8" s="130">
        <v>10</v>
      </c>
      <c r="H8" s="127">
        <v>0</v>
      </c>
      <c r="I8" s="265">
        <f t="shared" si="0"/>
        <v>1</v>
      </c>
      <c r="J8" s="245">
        <f t="shared" si="1"/>
        <v>2</v>
      </c>
    </row>
    <row r="9" spans="1:10" ht="15.75">
      <c r="A9" s="81" t="s">
        <v>18</v>
      </c>
      <c r="B9" s="264">
        <v>2</v>
      </c>
      <c r="C9" s="133" t="s">
        <v>5</v>
      </c>
      <c r="D9" s="127">
        <f>SUM(E9:H9)</f>
        <v>21</v>
      </c>
      <c r="E9" s="128">
        <v>7</v>
      </c>
      <c r="F9" s="130">
        <v>4</v>
      </c>
      <c r="G9" s="130">
        <v>10</v>
      </c>
      <c r="H9" s="127">
        <v>0</v>
      </c>
      <c r="I9" s="265">
        <f t="shared" si="0"/>
        <v>1</v>
      </c>
      <c r="J9" s="245">
        <f t="shared" si="1"/>
        <v>2</v>
      </c>
    </row>
    <row r="10" spans="1:10" ht="15.75">
      <c r="A10" s="81" t="s">
        <v>176</v>
      </c>
      <c r="B10" s="264">
        <v>2</v>
      </c>
      <c r="C10" s="133" t="s">
        <v>5</v>
      </c>
      <c r="D10" s="127">
        <v>30</v>
      </c>
      <c r="E10" s="128">
        <v>30</v>
      </c>
      <c r="F10" s="130">
        <v>0</v>
      </c>
      <c r="G10" s="130">
        <v>0</v>
      </c>
      <c r="H10" s="127">
        <v>0</v>
      </c>
      <c r="I10" s="265">
        <f t="shared" si="0"/>
        <v>5</v>
      </c>
      <c r="J10" s="245">
        <f t="shared" si="1"/>
        <v>0</v>
      </c>
    </row>
    <row r="11" spans="1:10" ht="15.75">
      <c r="A11" s="60" t="s">
        <v>17</v>
      </c>
      <c r="B11" s="125">
        <v>3</v>
      </c>
      <c r="C11" s="133" t="s">
        <v>5</v>
      </c>
      <c r="D11" s="127">
        <v>21</v>
      </c>
      <c r="E11" s="128">
        <v>7</v>
      </c>
      <c r="F11" s="266">
        <v>0</v>
      </c>
      <c r="G11" s="266">
        <v>14</v>
      </c>
      <c r="H11" s="127">
        <v>0</v>
      </c>
      <c r="I11" s="265">
        <f t="shared" si="0"/>
        <v>1</v>
      </c>
      <c r="J11" s="245">
        <f t="shared" si="1"/>
        <v>2</v>
      </c>
    </row>
    <row r="12" spans="1:10" ht="15.75">
      <c r="A12" s="60" t="s">
        <v>16</v>
      </c>
      <c r="B12" s="125">
        <v>3</v>
      </c>
      <c r="C12" s="133" t="s">
        <v>5</v>
      </c>
      <c r="D12" s="127">
        <v>21</v>
      </c>
      <c r="E12" s="128">
        <v>7</v>
      </c>
      <c r="F12" s="128">
        <v>4</v>
      </c>
      <c r="G12" s="128">
        <v>10</v>
      </c>
      <c r="H12" s="127">
        <v>0</v>
      </c>
      <c r="I12" s="265">
        <f t="shared" si="0"/>
        <v>1</v>
      </c>
      <c r="J12" s="245">
        <f t="shared" si="1"/>
        <v>2</v>
      </c>
    </row>
    <row r="13" spans="1:10" ht="15.75">
      <c r="A13" s="83" t="s">
        <v>2</v>
      </c>
      <c r="B13" s="191">
        <f>SUM(B6:B12)</f>
        <v>18</v>
      </c>
      <c r="C13" s="267">
        <f>COUNTIF(C6:C12,"e")</f>
        <v>2</v>
      </c>
      <c r="D13" s="136">
        <f t="shared" ref="D13:J13" si="2">SUM(D6:D12)</f>
        <v>137</v>
      </c>
      <c r="E13" s="137">
        <f t="shared" si="2"/>
        <v>66</v>
      </c>
      <c r="F13" s="137">
        <f t="shared" si="2"/>
        <v>12</v>
      </c>
      <c r="G13" s="137">
        <f t="shared" si="2"/>
        <v>59</v>
      </c>
      <c r="H13" s="136">
        <f t="shared" si="2"/>
        <v>0</v>
      </c>
      <c r="I13" s="138">
        <f t="shared" si="2"/>
        <v>11</v>
      </c>
      <c r="J13" s="268">
        <f t="shared" si="2"/>
        <v>10</v>
      </c>
    </row>
    <row r="14" spans="1:10" ht="15.75">
      <c r="A14" s="65" t="s">
        <v>207</v>
      </c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5.75">
      <c r="A15" s="84" t="s">
        <v>170</v>
      </c>
      <c r="B15" s="161">
        <v>2</v>
      </c>
      <c r="C15" s="126" t="s">
        <v>5</v>
      </c>
      <c r="D15" s="127">
        <v>30</v>
      </c>
      <c r="E15" s="128">
        <v>30</v>
      </c>
      <c r="F15" s="128">
        <v>0</v>
      </c>
      <c r="G15" s="128">
        <v>0</v>
      </c>
      <c r="H15" s="127">
        <v>0</v>
      </c>
      <c r="I15" s="265">
        <f>ROUNDUP(E15/7,0)</f>
        <v>5</v>
      </c>
      <c r="J15" s="245">
        <f>ROUNDUP((F15+G15+H15)/7,0)</f>
        <v>0</v>
      </c>
    </row>
    <row r="16" spans="1:10" ht="15.75">
      <c r="A16" s="84" t="s">
        <v>150</v>
      </c>
      <c r="B16" s="161">
        <v>4</v>
      </c>
      <c r="C16" s="126" t="s">
        <v>3</v>
      </c>
      <c r="D16" s="127">
        <v>21</v>
      </c>
      <c r="E16" s="128">
        <v>7</v>
      </c>
      <c r="F16" s="128">
        <v>4</v>
      </c>
      <c r="G16" s="132">
        <v>10</v>
      </c>
      <c r="H16" s="127">
        <v>0</v>
      </c>
      <c r="I16" s="265">
        <f t="shared" ref="I16:I21" si="3">ROUNDUP(E16/7,0)</f>
        <v>1</v>
      </c>
      <c r="J16" s="245">
        <f t="shared" ref="J16:J21" si="4">ROUNDUP((F16+G16+H16)/7,0)</f>
        <v>2</v>
      </c>
    </row>
    <row r="17" spans="1:10" ht="15.75">
      <c r="A17" s="82" t="s">
        <v>13</v>
      </c>
      <c r="B17" s="161">
        <v>4</v>
      </c>
      <c r="C17" s="133" t="s">
        <v>3</v>
      </c>
      <c r="D17" s="127">
        <v>21</v>
      </c>
      <c r="E17" s="127">
        <v>7</v>
      </c>
      <c r="F17" s="127">
        <v>4</v>
      </c>
      <c r="G17" s="132">
        <v>10</v>
      </c>
      <c r="H17" s="127">
        <v>0</v>
      </c>
      <c r="I17" s="265">
        <f t="shared" si="3"/>
        <v>1</v>
      </c>
      <c r="J17" s="245">
        <f t="shared" si="4"/>
        <v>2</v>
      </c>
    </row>
    <row r="18" spans="1:10" ht="15.75">
      <c r="A18" s="84" t="s">
        <v>177</v>
      </c>
      <c r="B18" s="161">
        <v>1</v>
      </c>
      <c r="C18" s="126" t="s">
        <v>5</v>
      </c>
      <c r="D18" s="127">
        <v>15</v>
      </c>
      <c r="E18" s="128">
        <v>15</v>
      </c>
      <c r="F18" s="128">
        <v>0</v>
      </c>
      <c r="G18" s="128">
        <v>0</v>
      </c>
      <c r="H18" s="127">
        <v>0</v>
      </c>
      <c r="I18" s="265">
        <f t="shared" si="3"/>
        <v>3</v>
      </c>
      <c r="J18" s="245">
        <f t="shared" si="4"/>
        <v>0</v>
      </c>
    </row>
    <row r="19" spans="1:10" ht="15.75">
      <c r="A19" s="81" t="s">
        <v>86</v>
      </c>
      <c r="B19" s="161">
        <v>3</v>
      </c>
      <c r="C19" s="133" t="s">
        <v>5</v>
      </c>
      <c r="D19" s="127">
        <f>SUM(E19:H19)</f>
        <v>21</v>
      </c>
      <c r="E19" s="128">
        <v>7</v>
      </c>
      <c r="F19" s="128">
        <v>4</v>
      </c>
      <c r="G19" s="128">
        <v>10</v>
      </c>
      <c r="H19" s="127">
        <v>0</v>
      </c>
      <c r="I19" s="265">
        <f t="shared" si="3"/>
        <v>1</v>
      </c>
      <c r="J19" s="245">
        <f t="shared" si="4"/>
        <v>2</v>
      </c>
    </row>
    <row r="20" spans="1:10" ht="15.75">
      <c r="A20" s="81" t="s">
        <v>20</v>
      </c>
      <c r="B20" s="264">
        <v>4</v>
      </c>
      <c r="C20" s="126" t="s">
        <v>3</v>
      </c>
      <c r="D20" s="127">
        <v>21</v>
      </c>
      <c r="E20" s="128">
        <v>7</v>
      </c>
      <c r="F20" s="130">
        <v>4</v>
      </c>
      <c r="G20" s="130">
        <v>10</v>
      </c>
      <c r="H20" s="127">
        <v>0</v>
      </c>
      <c r="I20" s="265">
        <f>ROUNDUP(E20/7,0)</f>
        <v>1</v>
      </c>
      <c r="J20" s="245">
        <f>ROUND((F20+G20+H20)/7,0)</f>
        <v>2</v>
      </c>
    </row>
    <row r="21" spans="1:10" ht="15.75">
      <c r="A21" s="82" t="s">
        <v>135</v>
      </c>
      <c r="B21" s="161">
        <v>3</v>
      </c>
      <c r="C21" s="126" t="s">
        <v>5</v>
      </c>
      <c r="D21" s="127">
        <v>21</v>
      </c>
      <c r="E21" s="127">
        <v>7</v>
      </c>
      <c r="F21" s="127">
        <v>4</v>
      </c>
      <c r="G21" s="127">
        <v>10</v>
      </c>
      <c r="H21" s="127">
        <v>0</v>
      </c>
      <c r="I21" s="265">
        <f t="shared" si="3"/>
        <v>1</v>
      </c>
      <c r="J21" s="245">
        <f t="shared" si="4"/>
        <v>2</v>
      </c>
    </row>
    <row r="22" spans="1:10" ht="15.75">
      <c r="A22" s="86" t="s">
        <v>2</v>
      </c>
      <c r="B22" s="191">
        <f>SUM(B15:B21)</f>
        <v>21</v>
      </c>
      <c r="C22" s="267">
        <f>COUNTIF(C15:C21,"e")</f>
        <v>3</v>
      </c>
      <c r="D22" s="136">
        <f t="shared" ref="D22:J22" si="5">SUM(D15:D21)</f>
        <v>150</v>
      </c>
      <c r="E22" s="136">
        <f t="shared" si="5"/>
        <v>80</v>
      </c>
      <c r="F22" s="136">
        <f t="shared" si="5"/>
        <v>20</v>
      </c>
      <c r="G22" s="136">
        <f t="shared" si="5"/>
        <v>50</v>
      </c>
      <c r="H22" s="136">
        <f t="shared" si="5"/>
        <v>0</v>
      </c>
      <c r="I22" s="138">
        <f t="shared" si="5"/>
        <v>13</v>
      </c>
      <c r="J22" s="245">
        <f t="shared" si="5"/>
        <v>10</v>
      </c>
    </row>
    <row r="23" spans="1:10" ht="15.75">
      <c r="A23" s="68" t="s">
        <v>208</v>
      </c>
      <c r="B23" s="140"/>
      <c r="C23" s="143"/>
      <c r="D23" s="143"/>
      <c r="E23" s="143"/>
      <c r="F23" s="143"/>
      <c r="G23" s="143"/>
      <c r="H23" s="143"/>
      <c r="I23" s="143"/>
      <c r="J23" s="141"/>
    </row>
    <row r="24" spans="1:10" ht="15.75">
      <c r="A24" s="80" t="s">
        <v>133</v>
      </c>
      <c r="B24" s="264">
        <v>4</v>
      </c>
      <c r="C24" s="126" t="s">
        <v>5</v>
      </c>
      <c r="D24" s="127">
        <v>21</v>
      </c>
      <c r="E24" s="128">
        <v>7</v>
      </c>
      <c r="F24" s="128">
        <v>4</v>
      </c>
      <c r="G24" s="128">
        <v>10</v>
      </c>
      <c r="H24" s="127">
        <v>0</v>
      </c>
      <c r="I24" s="265">
        <f>ROUNDUP(E24/7,0)</f>
        <v>1</v>
      </c>
      <c r="J24" s="245">
        <f>ROUND((F24+G24+H24)/7,0)</f>
        <v>2</v>
      </c>
    </row>
    <row r="25" spans="1:10" ht="15.75">
      <c r="A25" s="84" t="s">
        <v>10</v>
      </c>
      <c r="B25" s="161">
        <v>4</v>
      </c>
      <c r="C25" s="126" t="s">
        <v>5</v>
      </c>
      <c r="D25" s="127">
        <f>SUM(E25:H25)</f>
        <v>21</v>
      </c>
      <c r="E25" s="129">
        <v>7</v>
      </c>
      <c r="F25" s="127">
        <v>4</v>
      </c>
      <c r="G25" s="231">
        <v>10</v>
      </c>
      <c r="H25" s="127">
        <v>0</v>
      </c>
      <c r="I25" s="265">
        <f>ROUNDUP(E25/7,0)</f>
        <v>1</v>
      </c>
      <c r="J25" s="245">
        <f>ROUND((F25+G25+H25)/7,0)</f>
        <v>2</v>
      </c>
    </row>
    <row r="26" spans="1:10" ht="15.75">
      <c r="A26" s="82" t="s">
        <v>178</v>
      </c>
      <c r="B26" s="161">
        <v>1</v>
      </c>
      <c r="C26" s="126" t="s">
        <v>5</v>
      </c>
      <c r="D26" s="127">
        <v>6</v>
      </c>
      <c r="E26" s="129">
        <v>0</v>
      </c>
      <c r="F26" s="129">
        <v>6</v>
      </c>
      <c r="G26" s="142">
        <v>0</v>
      </c>
      <c r="H26" s="127">
        <v>0</v>
      </c>
      <c r="I26" s="265">
        <f>ROUNDUP(E26/7,0)</f>
        <v>0</v>
      </c>
      <c r="J26" s="245">
        <f>ROUND((F26+G26+H26)/7,0)</f>
        <v>1</v>
      </c>
    </row>
    <row r="27" spans="1:10" ht="15.75">
      <c r="A27" s="80" t="s">
        <v>160</v>
      </c>
      <c r="B27" s="264">
        <v>1</v>
      </c>
      <c r="C27" s="126" t="s">
        <v>5</v>
      </c>
      <c r="D27" s="127">
        <v>9</v>
      </c>
      <c r="E27" s="128">
        <v>9</v>
      </c>
      <c r="F27" s="128">
        <v>0</v>
      </c>
      <c r="G27" s="128">
        <v>0</v>
      </c>
      <c r="H27" s="127">
        <v>0</v>
      </c>
      <c r="I27" s="265">
        <f>ROUNDUP(E27/7,0)</f>
        <v>2</v>
      </c>
      <c r="J27" s="245">
        <f>ROUND((F27+G27+H27)/7,0)</f>
        <v>0</v>
      </c>
    </row>
    <row r="28" spans="1:10" ht="15.75">
      <c r="A28" s="81" t="s">
        <v>21</v>
      </c>
      <c r="B28" s="264">
        <v>5</v>
      </c>
      <c r="C28" s="126" t="s">
        <v>3</v>
      </c>
      <c r="D28" s="127">
        <f>SUM(E28:H28)</f>
        <v>21</v>
      </c>
      <c r="E28" s="129">
        <v>7</v>
      </c>
      <c r="F28" s="129">
        <v>4</v>
      </c>
      <c r="G28" s="142">
        <v>10</v>
      </c>
      <c r="H28" s="127">
        <v>0</v>
      </c>
      <c r="I28" s="265">
        <f>ROUND(E28/7,0)</f>
        <v>1</v>
      </c>
      <c r="J28" s="245">
        <f>ROUNDUP((F28+G28+H28)/7,0)</f>
        <v>2</v>
      </c>
    </row>
    <row r="29" spans="1:10" ht="15.75">
      <c r="A29" s="82" t="s">
        <v>8</v>
      </c>
      <c r="B29" s="161">
        <v>4</v>
      </c>
      <c r="C29" s="126" t="s">
        <v>5</v>
      </c>
      <c r="D29" s="127">
        <f>SUM(E29:H29)</f>
        <v>28</v>
      </c>
      <c r="E29" s="127">
        <v>14</v>
      </c>
      <c r="F29" s="127">
        <v>4</v>
      </c>
      <c r="G29" s="127">
        <v>10</v>
      </c>
      <c r="H29" s="127">
        <v>0</v>
      </c>
      <c r="I29" s="265">
        <f>ROUND(E29/7,0)</f>
        <v>2</v>
      </c>
      <c r="J29" s="245">
        <f>ROUNDUP((F29+G29+H29)/7,0)</f>
        <v>2</v>
      </c>
    </row>
    <row r="30" spans="1:10" ht="15.75">
      <c r="A30" s="82" t="s">
        <v>80</v>
      </c>
      <c r="B30" s="161">
        <v>4</v>
      </c>
      <c r="C30" s="126" t="s">
        <v>5</v>
      </c>
      <c r="D30" s="127">
        <f>SUM(E30:H30)</f>
        <v>28</v>
      </c>
      <c r="E30" s="127">
        <v>14</v>
      </c>
      <c r="F30" s="127">
        <v>4</v>
      </c>
      <c r="G30" s="127">
        <v>10</v>
      </c>
      <c r="H30" s="127">
        <v>0</v>
      </c>
      <c r="I30" s="265">
        <f>ROUND(E30/7,0)</f>
        <v>2</v>
      </c>
      <c r="J30" s="245">
        <f>ROUNDUP((F30+G30+H30)/7,0)</f>
        <v>2</v>
      </c>
    </row>
    <row r="31" spans="1:10" ht="15.75">
      <c r="A31" s="82" t="s">
        <v>12</v>
      </c>
      <c r="B31" s="161">
        <v>2</v>
      </c>
      <c r="C31" s="126" t="s">
        <v>5</v>
      </c>
      <c r="D31" s="127">
        <v>12</v>
      </c>
      <c r="E31" s="127">
        <v>0</v>
      </c>
      <c r="F31" s="127">
        <v>0</v>
      </c>
      <c r="G31" s="127">
        <v>12</v>
      </c>
      <c r="H31" s="127">
        <v>0</v>
      </c>
      <c r="I31" s="265">
        <f>ROUND(E31/7,0)</f>
        <v>0</v>
      </c>
      <c r="J31" s="245">
        <f>ROUNDUP((F31+G31+H31)/7,0)</f>
        <v>2</v>
      </c>
    </row>
    <row r="32" spans="1:10" ht="15.75">
      <c r="A32" s="86" t="s">
        <v>2</v>
      </c>
      <c r="B32" s="134">
        <f>SUM(B24:B31)</f>
        <v>25</v>
      </c>
      <c r="C32" s="135">
        <f>COUNTIF(C24:C31,"e")</f>
        <v>1</v>
      </c>
      <c r="D32" s="148">
        <f>SUM(D24:D31)</f>
        <v>146</v>
      </c>
      <c r="E32" s="148">
        <f>SUM(E24:E31)</f>
        <v>58</v>
      </c>
      <c r="F32" s="148">
        <f>SUM(F24:F31)</f>
        <v>26</v>
      </c>
      <c r="G32" s="148">
        <f>SUM(G24:G31)</f>
        <v>62</v>
      </c>
      <c r="H32" s="148">
        <f>SUM(H20:H31)</f>
        <v>0</v>
      </c>
      <c r="I32" s="167">
        <f>SUM(I24:I31)</f>
        <v>9</v>
      </c>
      <c r="J32" s="134">
        <f>SUM(J24:J31)</f>
        <v>13</v>
      </c>
    </row>
    <row r="33" spans="1:11" ht="15.75">
      <c r="A33" s="269" t="s">
        <v>209</v>
      </c>
      <c r="B33" s="139"/>
      <c r="C33" s="270"/>
      <c r="D33" s="270"/>
      <c r="E33" s="270"/>
      <c r="F33" s="270"/>
      <c r="G33" s="270"/>
      <c r="H33" s="270"/>
      <c r="I33" s="270"/>
      <c r="J33" s="192"/>
    </row>
    <row r="34" spans="1:11" ht="15.75">
      <c r="A34" s="80" t="s">
        <v>9</v>
      </c>
      <c r="B34" s="161">
        <v>3</v>
      </c>
      <c r="C34" s="133" t="s">
        <v>5</v>
      </c>
      <c r="D34" s="127">
        <v>21</v>
      </c>
      <c r="E34" s="127">
        <v>7</v>
      </c>
      <c r="F34" s="127">
        <v>4</v>
      </c>
      <c r="G34" s="132">
        <v>10</v>
      </c>
      <c r="H34" s="127">
        <v>0</v>
      </c>
      <c r="I34" s="265">
        <f>ROUND(E34/7,0)</f>
        <v>1</v>
      </c>
      <c r="J34" s="245">
        <f>ROUND((F34+G34+H34)/7,0)</f>
        <v>2</v>
      </c>
    </row>
    <row r="35" spans="1:11" ht="15.75">
      <c r="A35" s="85" t="s">
        <v>134</v>
      </c>
      <c r="B35" s="161">
        <v>4</v>
      </c>
      <c r="C35" s="133" t="s">
        <v>5</v>
      </c>
      <c r="D35" s="127">
        <v>21</v>
      </c>
      <c r="E35" s="127">
        <v>7</v>
      </c>
      <c r="F35" s="127">
        <v>4</v>
      </c>
      <c r="G35" s="132">
        <v>10</v>
      </c>
      <c r="H35" s="127">
        <v>0</v>
      </c>
      <c r="I35" s="265">
        <f>ROUNDUP(E35/7,0)</f>
        <v>1</v>
      </c>
      <c r="J35" s="245">
        <f>ROUNDUP((F35+G35+H35)/7,0)</f>
        <v>2</v>
      </c>
    </row>
    <row r="36" spans="1:11" ht="15.75">
      <c r="A36" s="82" t="s">
        <v>81</v>
      </c>
      <c r="B36" s="161">
        <v>4</v>
      </c>
      <c r="C36" s="126" t="s">
        <v>5</v>
      </c>
      <c r="D36" s="127">
        <v>25</v>
      </c>
      <c r="E36" s="129">
        <v>11</v>
      </c>
      <c r="F36" s="129">
        <v>4</v>
      </c>
      <c r="G36" s="142">
        <v>10</v>
      </c>
      <c r="H36" s="127">
        <v>0</v>
      </c>
      <c r="I36" s="265">
        <f>ROUND(E36/7,0)</f>
        <v>2</v>
      </c>
      <c r="J36" s="245">
        <f>ROUND((F36+G36+H36)/7,0)</f>
        <v>2</v>
      </c>
    </row>
    <row r="37" spans="1:11" ht="15.75">
      <c r="A37" s="82" t="s">
        <v>7</v>
      </c>
      <c r="B37" s="161">
        <v>4</v>
      </c>
      <c r="C37" s="126" t="s">
        <v>5</v>
      </c>
      <c r="D37" s="127">
        <v>25</v>
      </c>
      <c r="E37" s="127">
        <v>11</v>
      </c>
      <c r="F37" s="127">
        <v>4</v>
      </c>
      <c r="G37" s="132">
        <v>10</v>
      </c>
      <c r="H37" s="127">
        <v>0</v>
      </c>
      <c r="I37" s="265">
        <f>ROUND(E37/7,0)</f>
        <v>2</v>
      </c>
      <c r="J37" s="245">
        <f>ROUND((F37+G37+H37)/7,0)</f>
        <v>2</v>
      </c>
    </row>
    <row r="38" spans="1:11" ht="15.75">
      <c r="A38" s="81" t="s">
        <v>6</v>
      </c>
      <c r="B38" s="161">
        <v>1</v>
      </c>
      <c r="C38" s="126" t="s">
        <v>5</v>
      </c>
      <c r="D38" s="127">
        <v>15</v>
      </c>
      <c r="E38" s="129">
        <v>0</v>
      </c>
      <c r="F38" s="127">
        <v>0</v>
      </c>
      <c r="G38" s="132">
        <v>15</v>
      </c>
      <c r="H38" s="127">
        <v>0</v>
      </c>
      <c r="I38" s="265">
        <f>ROUND(E38/7,0)</f>
        <v>0</v>
      </c>
      <c r="J38" s="245">
        <f>ROUND((F38+G38+H38)/7,0)</f>
        <v>2</v>
      </c>
    </row>
    <row r="39" spans="1:11" ht="15.75">
      <c r="A39" s="60" t="s">
        <v>4</v>
      </c>
      <c r="B39" s="131">
        <v>10</v>
      </c>
      <c r="C39" s="133" t="s">
        <v>3</v>
      </c>
      <c r="D39" s="127"/>
      <c r="E39" s="129"/>
      <c r="F39" s="127"/>
      <c r="G39" s="127"/>
      <c r="H39" s="127"/>
      <c r="I39" s="265"/>
      <c r="J39" s="245"/>
    </row>
    <row r="40" spans="1:11" ht="15.75">
      <c r="A40" s="83" t="s">
        <v>2</v>
      </c>
      <c r="B40" s="191">
        <f>SUM(B34:B39)</f>
        <v>26</v>
      </c>
      <c r="C40" s="267">
        <f>COUNTIF(C25:C39,"e")</f>
        <v>2</v>
      </c>
      <c r="D40" s="148">
        <f>SUM(D34:D39)</f>
        <v>107</v>
      </c>
      <c r="E40" s="148">
        <f>SUM(E25:E39)</f>
        <v>145</v>
      </c>
      <c r="F40" s="148">
        <f>SUM(F25:F39)</f>
        <v>64</v>
      </c>
      <c r="G40" s="148">
        <f>SUM(G25:G39)</f>
        <v>169</v>
      </c>
      <c r="H40" s="148">
        <f>SUM(H25:H39)</f>
        <v>0</v>
      </c>
      <c r="I40" s="167">
        <f>SUM(I34:I39)</f>
        <v>6</v>
      </c>
      <c r="J40" s="134">
        <f>SUM(J34:J39)</f>
        <v>10</v>
      </c>
    </row>
    <row r="41" spans="1:11" ht="15.75">
      <c r="A41" s="271" t="s">
        <v>55</v>
      </c>
      <c r="B41" s="272">
        <f t="shared" ref="B41:H41" si="6">B13+B22+B40+B32</f>
        <v>90</v>
      </c>
      <c r="C41" s="199">
        <f t="shared" si="6"/>
        <v>8</v>
      </c>
      <c r="D41" s="199">
        <f t="shared" si="6"/>
        <v>540</v>
      </c>
      <c r="E41" s="200">
        <f t="shared" si="6"/>
        <v>349</v>
      </c>
      <c r="F41" s="201">
        <f t="shared" si="6"/>
        <v>122</v>
      </c>
      <c r="G41" s="201">
        <f t="shared" si="6"/>
        <v>340</v>
      </c>
      <c r="H41" s="201">
        <f t="shared" si="6"/>
        <v>0</v>
      </c>
      <c r="I41" s="149"/>
      <c r="J41" s="149"/>
    </row>
    <row r="42" spans="1:11" ht="15.75">
      <c r="A42" s="87" t="s">
        <v>0</v>
      </c>
      <c r="B42" s="171"/>
      <c r="C42" s="203"/>
      <c r="D42" s="172"/>
      <c r="E42" s="204">
        <f>(E41/D41)*100</f>
        <v>64.629629629629619</v>
      </c>
      <c r="F42" s="205">
        <f>(F41/D41)*100</f>
        <v>22.592592592592592</v>
      </c>
      <c r="G42" s="174">
        <f>(G41/D41)*100</f>
        <v>62.962962962962962</v>
      </c>
      <c r="H42" s="174">
        <f>(H41/D41)*100</f>
        <v>0</v>
      </c>
      <c r="I42" s="156"/>
      <c r="J42" s="157"/>
    </row>
    <row r="43" spans="1:11" ht="13.5">
      <c r="A43" s="47"/>
      <c r="B43" s="40"/>
      <c r="C43" s="38"/>
      <c r="D43" s="37"/>
      <c r="E43" s="36"/>
      <c r="F43" s="35"/>
      <c r="G43" s="34"/>
      <c r="H43" s="33"/>
      <c r="I43" s="335"/>
      <c r="J43" s="335"/>
    </row>
    <row r="45" spans="1:11">
      <c r="A45" s="108" t="s">
        <v>149</v>
      </c>
    </row>
    <row r="46" spans="1:11">
      <c r="A46" s="41"/>
      <c r="B46" s="41"/>
      <c r="C46" s="41"/>
      <c r="D46" s="288" t="s">
        <v>161</v>
      </c>
      <c r="F46" s="41"/>
      <c r="G46" s="41"/>
      <c r="H46" s="41"/>
      <c r="I46" s="41"/>
      <c r="J46" s="41"/>
      <c r="K46" s="41"/>
    </row>
    <row r="47" spans="1:11">
      <c r="A47" s="102"/>
      <c r="B47" s="24"/>
      <c r="C47" s="23"/>
      <c r="D47" s="23"/>
      <c r="E47" s="23"/>
      <c r="F47" s="23"/>
      <c r="G47" s="23"/>
      <c r="H47" s="23"/>
      <c r="I47" s="20"/>
      <c r="J47" s="41"/>
      <c r="K47" s="41"/>
    </row>
    <row r="48" spans="1:11">
      <c r="A48" s="102"/>
      <c r="B48" s="27"/>
      <c r="C48" s="23"/>
      <c r="D48" s="20"/>
      <c r="E48" s="20"/>
      <c r="F48" s="103"/>
      <c r="G48" s="20"/>
      <c r="H48" s="23"/>
      <c r="I48" s="20"/>
      <c r="J48" s="41"/>
      <c r="K48" s="41"/>
    </row>
    <row r="49" spans="1:11">
      <c r="A49" s="104"/>
      <c r="B49" s="24"/>
      <c r="C49" s="23"/>
      <c r="D49" s="23"/>
      <c r="E49" s="20"/>
      <c r="F49" s="23"/>
      <c r="G49" s="23"/>
      <c r="H49" s="23"/>
      <c r="I49" s="20"/>
      <c r="J49" s="41"/>
      <c r="K49" s="41"/>
    </row>
    <row r="50" spans="1:11">
      <c r="A50" s="104"/>
      <c r="B50" s="24"/>
      <c r="C50" s="23"/>
      <c r="D50" s="23"/>
      <c r="E50" s="23"/>
      <c r="F50" s="26"/>
      <c r="G50" s="105"/>
      <c r="H50" s="23"/>
      <c r="I50" s="20"/>
      <c r="J50" s="41"/>
      <c r="K50" s="41"/>
    </row>
    <row r="51" spans="1:11">
      <c r="A51" s="102"/>
      <c r="B51" s="24"/>
      <c r="C51" s="23"/>
      <c r="D51" s="23"/>
      <c r="E51" s="23"/>
      <c r="F51" s="26"/>
      <c r="G51" s="23"/>
      <c r="H51" s="23"/>
      <c r="I51" s="20"/>
      <c r="J51" s="41"/>
      <c r="K51" s="41"/>
    </row>
    <row r="52" spans="1:11">
      <c r="A52" s="102"/>
      <c r="B52" s="27"/>
      <c r="C52" s="23"/>
      <c r="D52" s="20"/>
      <c r="E52" s="20"/>
      <c r="F52" s="20"/>
      <c r="G52" s="20"/>
      <c r="H52" s="23"/>
      <c r="I52" s="20"/>
      <c r="J52" s="41"/>
      <c r="K52" s="41"/>
    </row>
    <row r="53" spans="1:11">
      <c r="A53" s="104"/>
      <c r="B53" s="27"/>
      <c r="C53" s="23"/>
      <c r="D53" s="20"/>
      <c r="E53" s="20"/>
      <c r="F53" s="20"/>
      <c r="G53" s="20"/>
      <c r="H53" s="20"/>
      <c r="I53" s="20"/>
      <c r="J53" s="41"/>
      <c r="K53" s="41"/>
    </row>
    <row r="54" spans="1:11" ht="13.5">
      <c r="A54" s="106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4">
    <mergeCell ref="A1:J1"/>
    <mergeCell ref="A2:J2"/>
    <mergeCell ref="A5:J5"/>
    <mergeCell ref="I43:J4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4294967294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topLeftCell="A19" zoomScaleNormal="100" zoomScaleSheetLayoutView="100" workbookViewId="0">
      <selection activeCell="A34" sqref="A34"/>
    </sheetView>
  </sheetViews>
  <sheetFormatPr defaultRowHeight="12.75"/>
  <cols>
    <col min="1" max="1" width="64.7109375" customWidth="1"/>
  </cols>
  <sheetData>
    <row r="1" spans="1:10" ht="15.75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37.5" customHeight="1">
      <c r="A2" s="318" t="s">
        <v>167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76.5">
      <c r="A3" s="221" t="s">
        <v>151</v>
      </c>
      <c r="B3" s="217" t="s">
        <v>33</v>
      </c>
      <c r="C3" s="217" t="s">
        <v>32</v>
      </c>
      <c r="D3" s="218" t="s">
        <v>31</v>
      </c>
      <c r="E3" s="217" t="s">
        <v>30</v>
      </c>
      <c r="F3" s="217" t="s">
        <v>29</v>
      </c>
      <c r="G3" s="217" t="s">
        <v>28</v>
      </c>
      <c r="H3" s="217" t="s">
        <v>27</v>
      </c>
      <c r="I3" s="219" t="s">
        <v>82</v>
      </c>
      <c r="J3" s="219" t="s">
        <v>83</v>
      </c>
    </row>
    <row r="4" spans="1:10" ht="15.75">
      <c r="A4" s="213" t="s">
        <v>153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.75">
      <c r="A5" s="214" t="s">
        <v>87</v>
      </c>
      <c r="B5" s="211">
        <v>4</v>
      </c>
      <c r="C5" s="211" t="s">
        <v>5</v>
      </c>
      <c r="D5" s="211">
        <v>28</v>
      </c>
      <c r="E5" s="211">
        <v>14</v>
      </c>
      <c r="F5" s="211">
        <v>4</v>
      </c>
      <c r="G5" s="211">
        <v>10</v>
      </c>
      <c r="H5" s="211"/>
      <c r="I5" s="211">
        <f t="shared" ref="I5:I12" si="0">ROUNDUP(E5/15,0)</f>
        <v>1</v>
      </c>
      <c r="J5" s="211">
        <v>2</v>
      </c>
    </row>
    <row r="6" spans="1:10" ht="15.75">
      <c r="A6" s="214" t="s">
        <v>88</v>
      </c>
      <c r="B6" s="211">
        <v>4</v>
      </c>
      <c r="C6" s="211" t="s">
        <v>5</v>
      </c>
      <c r="D6" s="211">
        <v>28</v>
      </c>
      <c r="E6" s="211">
        <v>14</v>
      </c>
      <c r="F6" s="211">
        <v>4</v>
      </c>
      <c r="G6" s="211">
        <v>10</v>
      </c>
      <c r="H6" s="211"/>
      <c r="I6" s="211">
        <f t="shared" si="0"/>
        <v>1</v>
      </c>
      <c r="J6" s="211">
        <v>2</v>
      </c>
    </row>
    <row r="7" spans="1:10" ht="15.75">
      <c r="A7" s="214" t="s">
        <v>89</v>
      </c>
      <c r="B7" s="211">
        <v>4</v>
      </c>
      <c r="C7" s="211" t="s">
        <v>5</v>
      </c>
      <c r="D7" s="211">
        <v>28</v>
      </c>
      <c r="E7" s="211">
        <v>14</v>
      </c>
      <c r="F7" s="211">
        <v>4</v>
      </c>
      <c r="G7" s="211">
        <v>10</v>
      </c>
      <c r="H7" s="211"/>
      <c r="I7" s="211">
        <f t="shared" si="0"/>
        <v>1</v>
      </c>
      <c r="J7" s="211">
        <v>2</v>
      </c>
    </row>
    <row r="8" spans="1:10" ht="15.75">
      <c r="A8" s="214" t="s">
        <v>90</v>
      </c>
      <c r="B8" s="211">
        <v>4</v>
      </c>
      <c r="C8" s="211" t="s">
        <v>5</v>
      </c>
      <c r="D8" s="211">
        <v>28</v>
      </c>
      <c r="E8" s="211">
        <v>14</v>
      </c>
      <c r="F8" s="211">
        <v>4</v>
      </c>
      <c r="G8" s="211">
        <v>10</v>
      </c>
      <c r="H8" s="211"/>
      <c r="I8" s="211">
        <f t="shared" si="0"/>
        <v>1</v>
      </c>
      <c r="J8" s="211">
        <v>2</v>
      </c>
    </row>
    <row r="9" spans="1:10" ht="15.75">
      <c r="A9" s="214" t="s">
        <v>91</v>
      </c>
      <c r="B9" s="211">
        <v>4</v>
      </c>
      <c r="C9" s="211" t="s">
        <v>5</v>
      </c>
      <c r="D9" s="211">
        <v>28</v>
      </c>
      <c r="E9" s="211">
        <v>14</v>
      </c>
      <c r="F9" s="211">
        <v>4</v>
      </c>
      <c r="G9" s="211">
        <v>10</v>
      </c>
      <c r="H9" s="211"/>
      <c r="I9" s="211">
        <f t="shared" si="0"/>
        <v>1</v>
      </c>
      <c r="J9" s="211">
        <v>2</v>
      </c>
    </row>
    <row r="10" spans="1:10" ht="15.75">
      <c r="A10" s="214" t="s">
        <v>145</v>
      </c>
      <c r="B10" s="211">
        <v>4</v>
      </c>
      <c r="C10" s="211" t="s">
        <v>5</v>
      </c>
      <c r="D10" s="211">
        <v>28</v>
      </c>
      <c r="E10" s="211">
        <v>14</v>
      </c>
      <c r="F10" s="211">
        <v>4</v>
      </c>
      <c r="G10" s="211">
        <v>10</v>
      </c>
      <c r="H10" s="211"/>
      <c r="I10" s="211">
        <f t="shared" si="0"/>
        <v>1</v>
      </c>
      <c r="J10" s="211">
        <v>2</v>
      </c>
    </row>
    <row r="11" spans="1:10" ht="15.75">
      <c r="A11" s="214" t="s">
        <v>92</v>
      </c>
      <c r="B11" s="211">
        <v>4</v>
      </c>
      <c r="C11" s="211" t="s">
        <v>5</v>
      </c>
      <c r="D11" s="211">
        <v>28</v>
      </c>
      <c r="E11" s="211">
        <v>14</v>
      </c>
      <c r="F11" s="211">
        <v>4</v>
      </c>
      <c r="G11" s="211">
        <v>10</v>
      </c>
      <c r="H11" s="211"/>
      <c r="I11" s="211">
        <f t="shared" si="0"/>
        <v>1</v>
      </c>
      <c r="J11" s="211">
        <v>2</v>
      </c>
    </row>
    <row r="12" spans="1:10" ht="15.75">
      <c r="A12" s="214" t="s">
        <v>93</v>
      </c>
      <c r="B12" s="211">
        <v>4</v>
      </c>
      <c r="C12" s="211" t="s">
        <v>5</v>
      </c>
      <c r="D12" s="211">
        <v>28</v>
      </c>
      <c r="E12" s="211">
        <v>14</v>
      </c>
      <c r="F12" s="211">
        <v>4</v>
      </c>
      <c r="G12" s="211">
        <v>10</v>
      </c>
      <c r="H12" s="211"/>
      <c r="I12" s="211">
        <f t="shared" si="0"/>
        <v>1</v>
      </c>
      <c r="J12" s="211">
        <v>2</v>
      </c>
    </row>
    <row r="13" spans="1:10" ht="15.75">
      <c r="A13" s="215"/>
      <c r="B13" s="211"/>
      <c r="C13" s="211"/>
      <c r="D13" s="211"/>
      <c r="E13" s="211"/>
      <c r="F13" s="211"/>
      <c r="G13" s="211"/>
      <c r="H13" s="211"/>
      <c r="I13" s="211"/>
      <c r="J13" s="211"/>
    </row>
    <row r="14" spans="1:10" ht="15.75">
      <c r="A14" s="213" t="s">
        <v>154</v>
      </c>
      <c r="B14" s="211"/>
      <c r="C14" s="211"/>
      <c r="D14" s="211"/>
      <c r="E14" s="211"/>
      <c r="F14" s="211"/>
      <c r="G14" s="211"/>
      <c r="H14" s="211"/>
      <c r="I14" s="211"/>
      <c r="J14" s="211"/>
    </row>
    <row r="15" spans="1:10" ht="15.75">
      <c r="A15" s="214" t="s">
        <v>94</v>
      </c>
      <c r="B15" s="211">
        <v>4</v>
      </c>
      <c r="C15" s="211" t="s">
        <v>5</v>
      </c>
      <c r="D15" s="211">
        <v>28</v>
      </c>
      <c r="E15" s="211">
        <v>14</v>
      </c>
      <c r="F15" s="211">
        <v>4</v>
      </c>
      <c r="G15" s="211">
        <v>10</v>
      </c>
      <c r="H15" s="211"/>
      <c r="I15" s="211">
        <f t="shared" ref="I15:I22" si="1">ROUNDUP(E15/15,0)</f>
        <v>1</v>
      </c>
      <c r="J15" s="211">
        <v>2</v>
      </c>
    </row>
    <row r="16" spans="1:10" ht="15.75">
      <c r="A16" s="214" t="s">
        <v>139</v>
      </c>
      <c r="B16" s="211">
        <v>4</v>
      </c>
      <c r="C16" s="211" t="s">
        <v>5</v>
      </c>
      <c r="D16" s="211">
        <v>28</v>
      </c>
      <c r="E16" s="211">
        <v>14</v>
      </c>
      <c r="F16" s="211">
        <v>4</v>
      </c>
      <c r="G16" s="211">
        <v>10</v>
      </c>
      <c r="H16" s="211"/>
      <c r="I16" s="211">
        <f t="shared" si="1"/>
        <v>1</v>
      </c>
      <c r="J16" s="211">
        <v>2</v>
      </c>
    </row>
    <row r="17" spans="1:10" ht="15.75">
      <c r="A17" s="214" t="s">
        <v>95</v>
      </c>
      <c r="B17" s="211">
        <v>4</v>
      </c>
      <c r="C17" s="211" t="s">
        <v>5</v>
      </c>
      <c r="D17" s="211">
        <v>28</v>
      </c>
      <c r="E17" s="211">
        <v>14</v>
      </c>
      <c r="F17" s="211">
        <v>4</v>
      </c>
      <c r="G17" s="211">
        <v>10</v>
      </c>
      <c r="H17" s="211"/>
      <c r="I17" s="211">
        <f t="shared" si="1"/>
        <v>1</v>
      </c>
      <c r="J17" s="211">
        <v>2</v>
      </c>
    </row>
    <row r="18" spans="1:10" ht="15.75">
      <c r="A18" s="214" t="s">
        <v>96</v>
      </c>
      <c r="B18" s="211">
        <v>4</v>
      </c>
      <c r="C18" s="211" t="s">
        <v>5</v>
      </c>
      <c r="D18" s="211">
        <v>28</v>
      </c>
      <c r="E18" s="211">
        <v>14</v>
      </c>
      <c r="F18" s="211">
        <v>4</v>
      </c>
      <c r="G18" s="211">
        <v>10</v>
      </c>
      <c r="H18" s="211"/>
      <c r="I18" s="211">
        <f t="shared" si="1"/>
        <v>1</v>
      </c>
      <c r="J18" s="211">
        <v>2</v>
      </c>
    </row>
    <row r="19" spans="1:10" ht="15.75">
      <c r="A19" s="214" t="s">
        <v>97</v>
      </c>
      <c r="B19" s="211">
        <v>4</v>
      </c>
      <c r="C19" s="211" t="s">
        <v>5</v>
      </c>
      <c r="D19" s="211">
        <v>28</v>
      </c>
      <c r="E19" s="211">
        <v>14</v>
      </c>
      <c r="F19" s="211">
        <v>4</v>
      </c>
      <c r="G19" s="211">
        <v>10</v>
      </c>
      <c r="H19" s="211"/>
      <c r="I19" s="211">
        <f t="shared" si="1"/>
        <v>1</v>
      </c>
      <c r="J19" s="211">
        <v>2</v>
      </c>
    </row>
    <row r="20" spans="1:10" ht="15.75">
      <c r="A20" s="214" t="s">
        <v>98</v>
      </c>
      <c r="B20" s="211">
        <v>4</v>
      </c>
      <c r="C20" s="211" t="s">
        <v>5</v>
      </c>
      <c r="D20" s="211">
        <v>28</v>
      </c>
      <c r="E20" s="211">
        <v>14</v>
      </c>
      <c r="F20" s="211">
        <v>4</v>
      </c>
      <c r="G20" s="211">
        <v>10</v>
      </c>
      <c r="H20" s="211"/>
      <c r="I20" s="211">
        <f t="shared" si="1"/>
        <v>1</v>
      </c>
      <c r="J20" s="211">
        <v>2</v>
      </c>
    </row>
    <row r="21" spans="1:10" ht="15.75">
      <c r="A21" s="214" t="s">
        <v>101</v>
      </c>
      <c r="B21" s="211">
        <v>4</v>
      </c>
      <c r="C21" s="211" t="s">
        <v>5</v>
      </c>
      <c r="D21" s="211">
        <v>28</v>
      </c>
      <c r="E21" s="211">
        <v>14</v>
      </c>
      <c r="F21" s="211">
        <v>4</v>
      </c>
      <c r="G21" s="211">
        <v>10</v>
      </c>
      <c r="H21" s="211"/>
      <c r="I21" s="211">
        <f t="shared" si="1"/>
        <v>1</v>
      </c>
      <c r="J21" s="211">
        <v>2</v>
      </c>
    </row>
    <row r="22" spans="1:10" ht="15.75">
      <c r="A22" s="214" t="s">
        <v>99</v>
      </c>
      <c r="B22" s="211">
        <v>4</v>
      </c>
      <c r="C22" s="211" t="s">
        <v>5</v>
      </c>
      <c r="D22" s="211">
        <v>28</v>
      </c>
      <c r="E22" s="211">
        <v>14</v>
      </c>
      <c r="F22" s="211">
        <v>4</v>
      </c>
      <c r="G22" s="211">
        <v>10</v>
      </c>
      <c r="H22" s="211"/>
      <c r="I22" s="211">
        <f t="shared" si="1"/>
        <v>1</v>
      </c>
      <c r="J22" s="211">
        <v>2</v>
      </c>
    </row>
    <row r="23" spans="1:10" ht="15.75">
      <c r="A23" s="215" t="s">
        <v>157</v>
      </c>
      <c r="B23" s="211">
        <v>4</v>
      </c>
      <c r="C23" s="211" t="s">
        <v>5</v>
      </c>
      <c r="D23" s="211">
        <v>28</v>
      </c>
      <c r="E23" s="211">
        <v>14</v>
      </c>
      <c r="F23" s="211">
        <v>4</v>
      </c>
      <c r="G23" s="211">
        <v>10</v>
      </c>
      <c r="H23" s="211"/>
      <c r="I23" s="211">
        <f>ROUNDUP(E23/15,0)</f>
        <v>1</v>
      </c>
      <c r="J23" s="211">
        <v>2</v>
      </c>
    </row>
    <row r="24" spans="1:10" ht="15.75">
      <c r="A24" s="214" t="s">
        <v>100</v>
      </c>
      <c r="B24" s="211">
        <v>4</v>
      </c>
      <c r="C24" s="211" t="s">
        <v>5</v>
      </c>
      <c r="D24" s="211">
        <v>28</v>
      </c>
      <c r="E24" s="211">
        <v>14</v>
      </c>
      <c r="F24" s="211">
        <v>4</v>
      </c>
      <c r="G24" s="211">
        <v>10</v>
      </c>
      <c r="H24" s="211"/>
      <c r="I24" s="211">
        <f>ROUNDUP(E24/15,0)</f>
        <v>1</v>
      </c>
      <c r="J24" s="211">
        <v>2</v>
      </c>
    </row>
    <row r="25" spans="1:10" ht="15.75">
      <c r="A25" s="214"/>
      <c r="B25" s="211"/>
      <c r="C25" s="211"/>
      <c r="D25" s="211"/>
      <c r="E25" s="211"/>
      <c r="F25" s="211"/>
      <c r="G25" s="211"/>
      <c r="H25" s="211"/>
      <c r="I25" s="211"/>
      <c r="J25" s="211"/>
    </row>
    <row r="26" spans="1:10" ht="15.75">
      <c r="A26" s="213" t="s">
        <v>155</v>
      </c>
      <c r="B26" s="211"/>
      <c r="C26" s="211"/>
      <c r="D26" s="211"/>
      <c r="E26" s="211"/>
      <c r="F26" s="211"/>
      <c r="G26" s="211"/>
      <c r="H26" s="211"/>
      <c r="I26" s="211"/>
      <c r="J26" s="211"/>
    </row>
    <row r="27" spans="1:10" ht="15.75">
      <c r="A27" s="214" t="s">
        <v>102</v>
      </c>
      <c r="B27" s="211">
        <v>4</v>
      </c>
      <c r="C27" s="211" t="s">
        <v>5</v>
      </c>
      <c r="D27" s="211">
        <v>28</v>
      </c>
      <c r="E27" s="211">
        <v>14</v>
      </c>
      <c r="F27" s="211">
        <v>4</v>
      </c>
      <c r="G27" s="211">
        <v>10</v>
      </c>
      <c r="H27" s="211"/>
      <c r="I27" s="211">
        <v>1</v>
      </c>
      <c r="J27" s="211">
        <v>2</v>
      </c>
    </row>
    <row r="28" spans="1:10" ht="15.75">
      <c r="A28" s="214" t="s">
        <v>136</v>
      </c>
      <c r="B28" s="211">
        <v>4</v>
      </c>
      <c r="C28" s="211" t="s">
        <v>5</v>
      </c>
      <c r="D28" s="211">
        <v>28</v>
      </c>
      <c r="E28" s="211">
        <v>14</v>
      </c>
      <c r="F28" s="211">
        <v>4</v>
      </c>
      <c r="G28" s="211">
        <v>10</v>
      </c>
      <c r="H28" s="211"/>
      <c r="I28" s="211">
        <v>1</v>
      </c>
      <c r="J28" s="211">
        <v>2</v>
      </c>
    </row>
    <row r="29" spans="1:10" ht="15.75">
      <c r="A29" s="214" t="s">
        <v>103</v>
      </c>
      <c r="B29" s="211">
        <v>4</v>
      </c>
      <c r="C29" s="211" t="s">
        <v>5</v>
      </c>
      <c r="D29" s="211">
        <v>28</v>
      </c>
      <c r="E29" s="211">
        <v>14</v>
      </c>
      <c r="F29" s="211">
        <v>4</v>
      </c>
      <c r="G29" s="211">
        <v>10</v>
      </c>
      <c r="H29" s="211"/>
      <c r="I29" s="211">
        <v>1</v>
      </c>
      <c r="J29" s="211">
        <v>2</v>
      </c>
    </row>
    <row r="30" spans="1:10" ht="15.75">
      <c r="A30" s="214" t="s">
        <v>104</v>
      </c>
      <c r="B30" s="211">
        <v>4</v>
      </c>
      <c r="C30" s="211" t="s">
        <v>5</v>
      </c>
      <c r="D30" s="211">
        <v>28</v>
      </c>
      <c r="E30" s="211">
        <v>14</v>
      </c>
      <c r="F30" s="211">
        <v>4</v>
      </c>
      <c r="G30" s="211">
        <v>10</v>
      </c>
      <c r="H30" s="211"/>
      <c r="I30" s="211">
        <v>1</v>
      </c>
      <c r="J30" s="211">
        <v>2</v>
      </c>
    </row>
    <row r="31" spans="1:10" ht="15.75">
      <c r="A31" s="214" t="s">
        <v>105</v>
      </c>
      <c r="B31" s="211">
        <v>4</v>
      </c>
      <c r="C31" s="211" t="s">
        <v>5</v>
      </c>
      <c r="D31" s="211">
        <v>28</v>
      </c>
      <c r="E31" s="211">
        <v>14</v>
      </c>
      <c r="F31" s="211">
        <v>4</v>
      </c>
      <c r="G31" s="211">
        <v>10</v>
      </c>
      <c r="H31" s="211"/>
      <c r="I31" s="211">
        <v>1</v>
      </c>
      <c r="J31" s="211">
        <v>2</v>
      </c>
    </row>
    <row r="32" spans="1:10" ht="15.75">
      <c r="A32" s="214" t="s">
        <v>106</v>
      </c>
      <c r="B32" s="212">
        <v>4</v>
      </c>
      <c r="C32" s="211" t="s">
        <v>5</v>
      </c>
      <c r="D32" s="211">
        <v>28</v>
      </c>
      <c r="E32" s="211">
        <v>14</v>
      </c>
      <c r="F32" s="211">
        <v>4</v>
      </c>
      <c r="G32" s="211">
        <v>10</v>
      </c>
      <c r="H32" s="211"/>
      <c r="I32" s="211">
        <v>1</v>
      </c>
      <c r="J32" s="211">
        <v>2</v>
      </c>
    </row>
    <row r="33" spans="1:10" ht="15.75">
      <c r="A33" s="216" t="s">
        <v>107</v>
      </c>
      <c r="B33" s="212">
        <v>4</v>
      </c>
      <c r="C33" s="211" t="s">
        <v>5</v>
      </c>
      <c r="D33" s="211">
        <v>28</v>
      </c>
      <c r="E33" s="211">
        <v>14</v>
      </c>
      <c r="F33" s="211">
        <v>4</v>
      </c>
      <c r="G33" s="211">
        <v>10</v>
      </c>
      <c r="H33" s="211"/>
      <c r="I33" s="211">
        <v>1</v>
      </c>
      <c r="J33" s="211">
        <v>2</v>
      </c>
    </row>
    <row r="34" spans="1:10" ht="15.75">
      <c r="A34" s="95"/>
      <c r="B34" s="175">
        <f>SUM(B5:B33)</f>
        <v>100</v>
      </c>
      <c r="C34" s="175"/>
      <c r="D34" s="175">
        <f>SUM(D5:D33)</f>
        <v>700</v>
      </c>
      <c r="E34" s="175">
        <f>SUM(E5:E33)</f>
        <v>350</v>
      </c>
      <c r="F34" s="175">
        <f>SUM(F5:F33)</f>
        <v>100</v>
      </c>
      <c r="G34" s="175">
        <f>SUM(G5:G33)</f>
        <v>250</v>
      </c>
      <c r="H34" s="175"/>
      <c r="I34" s="175">
        <f>SUM(I5:I33)</f>
        <v>25</v>
      </c>
      <c r="J34" s="175">
        <f>SUM(J5:J33)</f>
        <v>50</v>
      </c>
    </row>
    <row r="35" spans="1:10" ht="15.75">
      <c r="A35" s="95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ht="15.75">
      <c r="A36" s="95"/>
      <c r="B36" s="223"/>
      <c r="D36" s="223"/>
      <c r="E36" s="223"/>
      <c r="F36" s="223"/>
      <c r="G36" s="223"/>
      <c r="H36" s="223"/>
      <c r="I36" s="223"/>
      <c r="J36" s="223"/>
    </row>
    <row r="37" spans="1:10" ht="15">
      <c r="A37" s="76"/>
      <c r="B37" s="48"/>
      <c r="C37" s="288" t="s">
        <v>161</v>
      </c>
      <c r="D37" s="48"/>
      <c r="E37" s="48"/>
      <c r="F37" s="48"/>
      <c r="G37" s="48"/>
      <c r="H37" s="48"/>
      <c r="I37" s="48"/>
      <c r="J37" s="48"/>
    </row>
    <row r="38" spans="1:10" ht="15">
      <c r="A38" s="76"/>
      <c r="B38" s="48"/>
      <c r="D38" s="48"/>
      <c r="E38" s="48"/>
      <c r="F38" s="48"/>
      <c r="G38" s="48"/>
      <c r="H38" s="48"/>
      <c r="I38" s="48"/>
      <c r="J38" s="48"/>
    </row>
    <row r="39" spans="1:10" ht="15.75">
      <c r="A39" s="317" t="s">
        <v>35</v>
      </c>
      <c r="B39" s="317"/>
      <c r="C39" s="317"/>
      <c r="D39" s="317"/>
      <c r="E39" s="317"/>
      <c r="F39" s="317"/>
      <c r="G39" s="317"/>
      <c r="H39" s="317"/>
      <c r="I39" s="317"/>
      <c r="J39" s="317"/>
    </row>
    <row r="40" spans="1:10" ht="34.5" customHeight="1">
      <c r="A40" s="318" t="s">
        <v>169</v>
      </c>
      <c r="B40" s="318"/>
      <c r="C40" s="318"/>
      <c r="D40" s="318"/>
      <c r="E40" s="318"/>
      <c r="F40" s="318"/>
      <c r="G40" s="318"/>
      <c r="H40" s="318"/>
      <c r="I40" s="318"/>
      <c r="J40" s="318"/>
    </row>
    <row r="41" spans="1:10" ht="15">
      <c r="A41" s="76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76.5">
      <c r="A42" s="222" t="s">
        <v>151</v>
      </c>
      <c r="B42" s="217" t="s">
        <v>33</v>
      </c>
      <c r="C42" s="217" t="s">
        <v>32</v>
      </c>
      <c r="D42" s="218" t="s">
        <v>31</v>
      </c>
      <c r="E42" s="217" t="s">
        <v>30</v>
      </c>
      <c r="F42" s="217" t="s">
        <v>29</v>
      </c>
      <c r="G42" s="217" t="s">
        <v>28</v>
      </c>
      <c r="H42" s="217" t="s">
        <v>27</v>
      </c>
      <c r="I42" s="219" t="s">
        <v>82</v>
      </c>
      <c r="J42" s="219" t="s">
        <v>83</v>
      </c>
    </row>
    <row r="43" spans="1:10" ht="15.75">
      <c r="A43" s="273" t="s">
        <v>153</v>
      </c>
      <c r="B43" s="274"/>
      <c r="C43" s="274"/>
      <c r="D43" s="274"/>
      <c r="E43" s="274"/>
      <c r="F43" s="274"/>
      <c r="G43" s="274"/>
      <c r="H43" s="274"/>
      <c r="I43" s="275"/>
      <c r="J43" s="275"/>
    </row>
    <row r="44" spans="1:10" ht="15.75">
      <c r="A44" s="276" t="s">
        <v>108</v>
      </c>
      <c r="B44" s="209">
        <v>4</v>
      </c>
      <c r="C44" s="209" t="s">
        <v>5</v>
      </c>
      <c r="D44" s="209">
        <v>28</v>
      </c>
      <c r="E44" s="209">
        <v>14</v>
      </c>
      <c r="F44" s="209">
        <v>4</v>
      </c>
      <c r="G44" s="209">
        <v>10</v>
      </c>
      <c r="H44" s="209"/>
      <c r="I44" s="209">
        <v>2</v>
      </c>
      <c r="J44" s="209">
        <v>2</v>
      </c>
    </row>
    <row r="45" spans="1:10" ht="15.75">
      <c r="A45" s="277" t="s">
        <v>109</v>
      </c>
      <c r="B45" s="209">
        <v>4</v>
      </c>
      <c r="C45" s="209" t="s">
        <v>5</v>
      </c>
      <c r="D45" s="209">
        <v>28</v>
      </c>
      <c r="E45" s="209">
        <v>14</v>
      </c>
      <c r="F45" s="209">
        <v>4</v>
      </c>
      <c r="G45" s="209">
        <v>10</v>
      </c>
      <c r="H45" s="209"/>
      <c r="I45" s="209">
        <v>2</v>
      </c>
      <c r="J45" s="209">
        <v>2</v>
      </c>
    </row>
    <row r="46" spans="1:10" ht="15.75">
      <c r="A46" s="277" t="s">
        <v>110</v>
      </c>
      <c r="B46" s="209">
        <v>4</v>
      </c>
      <c r="C46" s="209" t="s">
        <v>5</v>
      </c>
      <c r="D46" s="209">
        <v>28</v>
      </c>
      <c r="E46" s="209">
        <v>14</v>
      </c>
      <c r="F46" s="209">
        <v>4</v>
      </c>
      <c r="G46" s="209">
        <v>10</v>
      </c>
      <c r="H46" s="209"/>
      <c r="I46" s="209">
        <v>2</v>
      </c>
      <c r="J46" s="209">
        <v>2</v>
      </c>
    </row>
    <row r="47" spans="1:10" ht="15.75">
      <c r="A47" s="277" t="s">
        <v>111</v>
      </c>
      <c r="B47" s="209">
        <v>4</v>
      </c>
      <c r="C47" s="209" t="s">
        <v>5</v>
      </c>
      <c r="D47" s="209">
        <v>28</v>
      </c>
      <c r="E47" s="209">
        <v>14</v>
      </c>
      <c r="F47" s="209">
        <v>4</v>
      </c>
      <c r="G47" s="209">
        <v>10</v>
      </c>
      <c r="H47" s="209"/>
      <c r="I47" s="209">
        <v>2</v>
      </c>
      <c r="J47" s="209">
        <v>2</v>
      </c>
    </row>
    <row r="48" spans="1:10" ht="15.75">
      <c r="A48" s="277" t="s">
        <v>138</v>
      </c>
      <c r="B48" s="209">
        <v>4</v>
      </c>
      <c r="C48" s="209" t="s">
        <v>5</v>
      </c>
      <c r="D48" s="209">
        <v>28</v>
      </c>
      <c r="E48" s="209">
        <v>14</v>
      </c>
      <c r="F48" s="209">
        <v>4</v>
      </c>
      <c r="G48" s="209">
        <v>10</v>
      </c>
      <c r="H48" s="209"/>
      <c r="I48" s="209">
        <v>2</v>
      </c>
      <c r="J48" s="209">
        <v>2</v>
      </c>
    </row>
    <row r="49" spans="1:10" ht="15.75">
      <c r="A49" s="277" t="s">
        <v>112</v>
      </c>
      <c r="B49" s="209">
        <v>4</v>
      </c>
      <c r="C49" s="209" t="s">
        <v>5</v>
      </c>
      <c r="D49" s="209">
        <v>28</v>
      </c>
      <c r="E49" s="209">
        <v>14</v>
      </c>
      <c r="F49" s="209">
        <v>4</v>
      </c>
      <c r="G49" s="209">
        <v>10</v>
      </c>
      <c r="H49" s="209"/>
      <c r="I49" s="209">
        <v>2</v>
      </c>
      <c r="J49" s="209">
        <v>2</v>
      </c>
    </row>
    <row r="50" spans="1:10" ht="15.75">
      <c r="A50" s="277" t="s">
        <v>127</v>
      </c>
      <c r="B50" s="209">
        <v>4</v>
      </c>
      <c r="C50" s="209" t="s">
        <v>5</v>
      </c>
      <c r="D50" s="209">
        <v>28</v>
      </c>
      <c r="E50" s="209">
        <v>14</v>
      </c>
      <c r="F50" s="209">
        <v>4</v>
      </c>
      <c r="G50" s="209">
        <v>10</v>
      </c>
      <c r="H50" s="209"/>
      <c r="I50" s="209">
        <v>2</v>
      </c>
      <c r="J50" s="209">
        <v>2</v>
      </c>
    </row>
    <row r="51" spans="1:10" ht="15.75">
      <c r="A51" s="277"/>
      <c r="B51" s="209"/>
      <c r="C51" s="209"/>
      <c r="D51" s="209"/>
      <c r="E51" s="209"/>
      <c r="F51" s="209"/>
      <c r="G51" s="209"/>
      <c r="H51" s="209"/>
      <c r="I51" s="209"/>
      <c r="J51" s="209"/>
    </row>
    <row r="52" spans="1:10" ht="15.75">
      <c r="A52" s="278" t="s">
        <v>156</v>
      </c>
      <c r="B52" s="209"/>
      <c r="C52" s="209"/>
      <c r="D52" s="209"/>
      <c r="E52" s="209"/>
      <c r="F52" s="209"/>
      <c r="G52" s="209"/>
      <c r="H52" s="209"/>
      <c r="I52" s="209"/>
      <c r="J52" s="209"/>
    </row>
    <row r="53" spans="1:10" ht="15.75">
      <c r="A53" s="277" t="s">
        <v>137</v>
      </c>
      <c r="B53" s="209">
        <v>4</v>
      </c>
      <c r="C53" s="209" t="s">
        <v>5</v>
      </c>
      <c r="D53" s="209">
        <v>25</v>
      </c>
      <c r="E53" s="209">
        <v>11</v>
      </c>
      <c r="F53" s="209">
        <v>4</v>
      </c>
      <c r="G53" s="209">
        <v>10</v>
      </c>
      <c r="H53" s="209"/>
      <c r="I53" s="209">
        <f t="shared" ref="I53:I59" si="2">ROUNDUP(E53/15,0)</f>
        <v>1</v>
      </c>
      <c r="J53" s="209">
        <v>2</v>
      </c>
    </row>
    <row r="54" spans="1:10" ht="15.75">
      <c r="A54" s="277" t="s">
        <v>113</v>
      </c>
      <c r="B54" s="209">
        <v>4</v>
      </c>
      <c r="C54" s="209" t="s">
        <v>5</v>
      </c>
      <c r="D54" s="209">
        <v>25</v>
      </c>
      <c r="E54" s="209">
        <v>11</v>
      </c>
      <c r="F54" s="209">
        <v>4</v>
      </c>
      <c r="G54" s="209">
        <v>10</v>
      </c>
      <c r="H54" s="209"/>
      <c r="I54" s="209">
        <f t="shared" si="2"/>
        <v>1</v>
      </c>
      <c r="J54" s="209">
        <v>2</v>
      </c>
    </row>
    <row r="55" spans="1:10" ht="15.75">
      <c r="A55" s="277" t="s">
        <v>114</v>
      </c>
      <c r="B55" s="209">
        <v>4</v>
      </c>
      <c r="C55" s="209" t="s">
        <v>5</v>
      </c>
      <c r="D55" s="209">
        <v>25</v>
      </c>
      <c r="E55" s="209">
        <v>11</v>
      </c>
      <c r="F55" s="209">
        <v>4</v>
      </c>
      <c r="G55" s="209">
        <v>10</v>
      </c>
      <c r="H55" s="209"/>
      <c r="I55" s="209">
        <f t="shared" si="2"/>
        <v>1</v>
      </c>
      <c r="J55" s="209">
        <v>2</v>
      </c>
    </row>
    <row r="56" spans="1:10" ht="15.75">
      <c r="A56" s="277" t="s">
        <v>115</v>
      </c>
      <c r="B56" s="209">
        <v>4</v>
      </c>
      <c r="C56" s="209" t="s">
        <v>5</v>
      </c>
      <c r="D56" s="209">
        <v>25</v>
      </c>
      <c r="E56" s="209">
        <v>11</v>
      </c>
      <c r="F56" s="209">
        <v>4</v>
      </c>
      <c r="G56" s="209">
        <v>10</v>
      </c>
      <c r="H56" s="209"/>
      <c r="I56" s="209">
        <f t="shared" si="2"/>
        <v>1</v>
      </c>
      <c r="J56" s="209">
        <v>2</v>
      </c>
    </row>
    <row r="57" spans="1:10" ht="15.75">
      <c r="A57" s="277" t="s">
        <v>116</v>
      </c>
      <c r="B57" s="209">
        <v>4</v>
      </c>
      <c r="C57" s="209" t="s">
        <v>5</v>
      </c>
      <c r="D57" s="209">
        <v>25</v>
      </c>
      <c r="E57" s="209">
        <v>11</v>
      </c>
      <c r="F57" s="209">
        <v>4</v>
      </c>
      <c r="G57" s="209">
        <v>10</v>
      </c>
      <c r="H57" s="209"/>
      <c r="I57" s="209">
        <f t="shared" si="2"/>
        <v>1</v>
      </c>
      <c r="J57" s="209">
        <v>2</v>
      </c>
    </row>
    <row r="58" spans="1:10" ht="15.75">
      <c r="A58" s="277" t="s">
        <v>117</v>
      </c>
      <c r="B58" s="209">
        <v>4</v>
      </c>
      <c r="C58" s="209" t="s">
        <v>5</v>
      </c>
      <c r="D58" s="209">
        <v>25</v>
      </c>
      <c r="E58" s="209">
        <v>11</v>
      </c>
      <c r="F58" s="209">
        <v>4</v>
      </c>
      <c r="G58" s="209">
        <v>10</v>
      </c>
      <c r="H58" s="209"/>
      <c r="I58" s="209">
        <f t="shared" si="2"/>
        <v>1</v>
      </c>
      <c r="J58" s="209">
        <v>2</v>
      </c>
    </row>
    <row r="59" spans="1:10" ht="15.75">
      <c r="A59" s="277" t="s">
        <v>146</v>
      </c>
      <c r="B59" s="209">
        <v>4</v>
      </c>
      <c r="C59" s="209" t="s">
        <v>5</v>
      </c>
      <c r="D59" s="209">
        <v>25</v>
      </c>
      <c r="E59" s="209">
        <v>11</v>
      </c>
      <c r="F59" s="209">
        <v>4</v>
      </c>
      <c r="G59" s="209">
        <v>10</v>
      </c>
      <c r="H59" s="209"/>
      <c r="I59" s="209">
        <f t="shared" si="2"/>
        <v>1</v>
      </c>
      <c r="J59" s="209">
        <v>2</v>
      </c>
    </row>
    <row r="60" spans="1:10" ht="15.75">
      <c r="A60" s="279"/>
      <c r="B60" s="210">
        <f>SUM(B44:B59)</f>
        <v>56</v>
      </c>
      <c r="C60" s="210"/>
      <c r="D60" s="210">
        <f t="shared" ref="D60:J60" si="3">SUM(D44:D59)</f>
        <v>371</v>
      </c>
      <c r="E60" s="210">
        <f t="shared" si="3"/>
        <v>175</v>
      </c>
      <c r="F60" s="210">
        <f t="shared" si="3"/>
        <v>56</v>
      </c>
      <c r="G60" s="210">
        <f t="shared" si="3"/>
        <v>140</v>
      </c>
      <c r="H60" s="210"/>
      <c r="I60" s="210">
        <f t="shared" si="3"/>
        <v>21</v>
      </c>
      <c r="J60" s="210">
        <f t="shared" si="3"/>
        <v>28</v>
      </c>
    </row>
    <row r="61" spans="1:10" ht="15">
      <c r="A61" s="76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">
      <c r="A62" s="76"/>
      <c r="B62" s="48"/>
      <c r="C62" s="288" t="s">
        <v>168</v>
      </c>
      <c r="D62" s="48"/>
      <c r="E62" s="48"/>
      <c r="F62" s="48"/>
      <c r="G62" s="48"/>
      <c r="H62" s="48"/>
      <c r="I62" s="48"/>
      <c r="J62" s="48"/>
    </row>
    <row r="63" spans="1:10" ht="15">
      <c r="A63" s="76"/>
      <c r="B63" s="48"/>
      <c r="C63" s="48"/>
      <c r="D63" s="48"/>
      <c r="E63" s="48"/>
      <c r="F63" s="48"/>
      <c r="G63" s="48"/>
      <c r="H63" s="48"/>
      <c r="I63" s="48"/>
      <c r="J63" s="48"/>
    </row>
  </sheetData>
  <mergeCells count="4">
    <mergeCell ref="A1:J1"/>
    <mergeCell ref="A2:J2"/>
    <mergeCell ref="A39:J39"/>
    <mergeCell ref="A40:J40"/>
  </mergeCells>
  <phoneticPr fontId="36" type="noConversion"/>
  <pageMargins left="0.7" right="0.7" top="0.75" bottom="0.75" header="0.3" footer="0.3"/>
  <pageSetup paperSize="9" scale="58" orientation="portrait" horizontalDpi="4294967294" verticalDpi="300" r:id="rId1"/>
  <rowBreaks count="1" manualBreakCount="1">
    <brk id="3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A34" sqref="A34"/>
    </sheetView>
  </sheetViews>
  <sheetFormatPr defaultRowHeight="12.75"/>
  <cols>
    <col min="1" max="1" width="49.42578125" customWidth="1"/>
  </cols>
  <sheetData>
    <row r="1" spans="1:10">
      <c r="A1" s="336" t="s">
        <v>35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>
      <c r="A2" s="329" t="s">
        <v>194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76.5">
      <c r="A3" s="290" t="s">
        <v>180</v>
      </c>
      <c r="B3" s="291" t="s">
        <v>33</v>
      </c>
      <c r="C3" s="291" t="s">
        <v>32</v>
      </c>
      <c r="D3" s="292" t="s">
        <v>31</v>
      </c>
      <c r="E3" s="291" t="s">
        <v>30</v>
      </c>
      <c r="F3" s="291" t="s">
        <v>29</v>
      </c>
      <c r="G3" s="291" t="s">
        <v>28</v>
      </c>
      <c r="H3" s="291" t="s">
        <v>27</v>
      </c>
      <c r="I3" s="293" t="s">
        <v>82</v>
      </c>
      <c r="J3" s="293" t="s">
        <v>83</v>
      </c>
    </row>
    <row r="4" spans="1:10" ht="15.75">
      <c r="A4" s="294"/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5.75">
      <c r="A5" s="273" t="s">
        <v>181</v>
      </c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5.75">
      <c r="A6" s="214" t="s">
        <v>182</v>
      </c>
      <c r="B6" s="299">
        <v>2</v>
      </c>
      <c r="C6" s="133" t="s">
        <v>5</v>
      </c>
      <c r="D6" s="300">
        <v>30</v>
      </c>
      <c r="E6" s="128">
        <v>30</v>
      </c>
      <c r="F6" s="128">
        <v>0</v>
      </c>
      <c r="G6" s="128">
        <v>0</v>
      </c>
      <c r="H6" s="300">
        <v>0</v>
      </c>
      <c r="I6" s="300">
        <f>ROUNDUP(E6/15,0)</f>
        <v>2</v>
      </c>
      <c r="J6" s="163">
        <f>ROUNDUP((F6+G6+H6)/15,0)</f>
        <v>0</v>
      </c>
    </row>
    <row r="7" spans="1:10" ht="15.75">
      <c r="A7" s="214" t="s">
        <v>183</v>
      </c>
      <c r="B7" s="299">
        <v>2</v>
      </c>
      <c r="C7" s="133" t="s">
        <v>5</v>
      </c>
      <c r="D7" s="300">
        <v>30</v>
      </c>
      <c r="E7" s="128">
        <v>30</v>
      </c>
      <c r="F7" s="128">
        <v>0</v>
      </c>
      <c r="G7" s="128">
        <v>0</v>
      </c>
      <c r="H7" s="300">
        <v>0</v>
      </c>
      <c r="I7" s="300">
        <f>ROUNDUP(E7/15,0)</f>
        <v>2</v>
      </c>
      <c r="J7" s="163">
        <f>ROUNDUP((F7+G7+H7)/15,0)</f>
        <v>0</v>
      </c>
    </row>
    <row r="8" spans="1:10" ht="15.75">
      <c r="A8" s="301"/>
      <c r="B8" s="302"/>
      <c r="C8" s="302"/>
      <c r="D8" s="302"/>
      <c r="E8" s="302"/>
      <c r="F8" s="302"/>
      <c r="G8" s="302"/>
      <c r="H8" s="302"/>
      <c r="I8" s="302"/>
      <c r="J8" s="303"/>
    </row>
    <row r="9" spans="1:10" ht="15.75">
      <c r="A9" s="304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5.75">
      <c r="A10" s="273" t="s">
        <v>184</v>
      </c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5.75">
      <c r="A11" s="214" t="s">
        <v>185</v>
      </c>
      <c r="B11" s="131">
        <v>2</v>
      </c>
      <c r="C11" s="309" t="s">
        <v>5</v>
      </c>
      <c r="D11" s="300">
        <v>30</v>
      </c>
      <c r="E11" s="300">
        <v>30</v>
      </c>
      <c r="F11" s="300">
        <v>0</v>
      </c>
      <c r="G11" s="300">
        <v>0</v>
      </c>
      <c r="H11" s="300">
        <v>0</v>
      </c>
      <c r="I11" s="300">
        <f>ROUNDUP(E11/15,0)</f>
        <v>2</v>
      </c>
      <c r="J11" s="163">
        <f>ROUNDUP((F11+G11+H11)/15,0)</f>
        <v>0</v>
      </c>
    </row>
    <row r="12" spans="1:10" ht="15.75">
      <c r="A12" s="214" t="s">
        <v>186</v>
      </c>
      <c r="B12" s="131">
        <v>2</v>
      </c>
      <c r="C12" s="309" t="s">
        <v>5</v>
      </c>
      <c r="D12" s="300">
        <v>30</v>
      </c>
      <c r="E12" s="300">
        <v>30</v>
      </c>
      <c r="F12" s="300">
        <v>0</v>
      </c>
      <c r="G12" s="300">
        <v>0</v>
      </c>
      <c r="H12" s="300">
        <v>0</v>
      </c>
      <c r="I12" s="300">
        <f>ROUNDUP(E12/15,0)</f>
        <v>2</v>
      </c>
      <c r="J12" s="163">
        <f>ROUNDUP((F12+G12+H12)/15,0)</f>
        <v>0</v>
      </c>
    </row>
    <row r="13" spans="1:10" ht="15.75">
      <c r="A13" s="301"/>
      <c r="B13" s="302"/>
      <c r="C13" s="302"/>
      <c r="D13" s="302"/>
      <c r="E13" s="302"/>
      <c r="F13" s="302"/>
      <c r="G13" s="302"/>
      <c r="H13" s="302"/>
      <c r="I13" s="302"/>
      <c r="J13" s="303"/>
    </row>
    <row r="14" spans="1:10" ht="15.75">
      <c r="A14" s="273" t="s">
        <v>187</v>
      </c>
      <c r="B14" s="307"/>
      <c r="C14" s="307"/>
      <c r="D14" s="307"/>
      <c r="E14" s="307"/>
      <c r="F14" s="307"/>
      <c r="G14" s="307"/>
      <c r="H14" s="307"/>
      <c r="I14" s="307"/>
      <c r="J14" s="308"/>
    </row>
    <row r="15" spans="1:10" ht="15.75">
      <c r="A15" s="214" t="s">
        <v>188</v>
      </c>
      <c r="B15" s="131">
        <v>1</v>
      </c>
      <c r="C15" s="309" t="s">
        <v>5</v>
      </c>
      <c r="D15" s="300">
        <v>15</v>
      </c>
      <c r="E15" s="300">
        <v>15</v>
      </c>
      <c r="F15" s="300">
        <v>0</v>
      </c>
      <c r="G15" s="300">
        <v>0</v>
      </c>
      <c r="H15" s="300">
        <v>0</v>
      </c>
      <c r="I15" s="300">
        <f t="shared" ref="I15:I20" si="0">ROUNDUP(E15/15,0)</f>
        <v>1</v>
      </c>
      <c r="J15" s="163">
        <f t="shared" ref="J15:J20" si="1">ROUNDUP((F15+G15+H15)/15,0)</f>
        <v>0</v>
      </c>
    </row>
    <row r="16" spans="1:10" ht="15.75">
      <c r="A16" s="214" t="s">
        <v>189</v>
      </c>
      <c r="B16" s="131">
        <v>1</v>
      </c>
      <c r="C16" s="309" t="s">
        <v>5</v>
      </c>
      <c r="D16" s="300">
        <v>15</v>
      </c>
      <c r="E16" s="300">
        <v>15</v>
      </c>
      <c r="F16" s="300">
        <v>0</v>
      </c>
      <c r="G16" s="300">
        <v>0</v>
      </c>
      <c r="H16" s="300">
        <v>0</v>
      </c>
      <c r="I16" s="300">
        <f t="shared" si="0"/>
        <v>1</v>
      </c>
      <c r="J16" s="163">
        <f t="shared" si="1"/>
        <v>0</v>
      </c>
    </row>
    <row r="17" spans="1:10" ht="15.75">
      <c r="A17" s="214" t="s">
        <v>190</v>
      </c>
      <c r="B17" s="131">
        <v>1</v>
      </c>
      <c r="C17" s="309" t="s">
        <v>5</v>
      </c>
      <c r="D17" s="300">
        <v>15</v>
      </c>
      <c r="E17" s="300">
        <v>15</v>
      </c>
      <c r="F17" s="300">
        <v>0</v>
      </c>
      <c r="G17" s="300">
        <v>0</v>
      </c>
      <c r="H17" s="300">
        <v>0</v>
      </c>
      <c r="I17" s="300">
        <f t="shared" si="0"/>
        <v>1</v>
      </c>
      <c r="J17" s="163">
        <f t="shared" si="1"/>
        <v>0</v>
      </c>
    </row>
    <row r="18" spans="1:10" ht="15.75">
      <c r="A18" s="214" t="s">
        <v>191</v>
      </c>
      <c r="B18" s="131">
        <v>1</v>
      </c>
      <c r="C18" s="309" t="s">
        <v>5</v>
      </c>
      <c r="D18" s="300">
        <v>15</v>
      </c>
      <c r="E18" s="300">
        <v>15</v>
      </c>
      <c r="F18" s="300">
        <v>0</v>
      </c>
      <c r="G18" s="300">
        <v>0</v>
      </c>
      <c r="H18" s="300">
        <v>0</v>
      </c>
      <c r="I18" s="300">
        <f t="shared" si="0"/>
        <v>1</v>
      </c>
      <c r="J18" s="163">
        <f t="shared" si="1"/>
        <v>0</v>
      </c>
    </row>
    <row r="19" spans="1:10" ht="15.75">
      <c r="A19" s="214" t="s">
        <v>192</v>
      </c>
      <c r="B19" s="131">
        <v>1</v>
      </c>
      <c r="C19" s="309" t="s">
        <v>5</v>
      </c>
      <c r="D19" s="300">
        <v>15</v>
      </c>
      <c r="E19" s="300">
        <v>15</v>
      </c>
      <c r="F19" s="300">
        <v>0</v>
      </c>
      <c r="G19" s="300">
        <v>0</v>
      </c>
      <c r="H19" s="300">
        <v>0</v>
      </c>
      <c r="I19" s="300">
        <f t="shared" si="0"/>
        <v>1</v>
      </c>
      <c r="J19" s="163">
        <f t="shared" si="1"/>
        <v>0</v>
      </c>
    </row>
    <row r="20" spans="1:10" ht="15.75">
      <c r="A20" s="276" t="s">
        <v>193</v>
      </c>
      <c r="B20" s="131">
        <v>1</v>
      </c>
      <c r="C20" s="309" t="s">
        <v>5</v>
      </c>
      <c r="D20" s="300">
        <v>15</v>
      </c>
      <c r="E20" s="300">
        <v>15</v>
      </c>
      <c r="F20" s="300">
        <v>0</v>
      </c>
      <c r="G20" s="300">
        <v>0</v>
      </c>
      <c r="H20" s="300">
        <v>0</v>
      </c>
      <c r="I20" s="300">
        <f t="shared" si="0"/>
        <v>1</v>
      </c>
      <c r="J20" s="163">
        <f t="shared" si="1"/>
        <v>0</v>
      </c>
    </row>
    <row r="21" spans="1:10" ht="15.75">
      <c r="A21" s="310"/>
      <c r="B21" s="175">
        <f>SUM(B6:B18)</f>
        <v>12</v>
      </c>
      <c r="C21" s="175"/>
      <c r="D21" s="175">
        <f>SUM(D6:D18)</f>
        <v>180</v>
      </c>
      <c r="E21" s="175">
        <f>SUM(E6:E18)</f>
        <v>180</v>
      </c>
      <c r="F21" s="175">
        <f>SUM(F6:F18)</f>
        <v>0</v>
      </c>
      <c r="G21" s="175">
        <f>SUM(G6:G18)</f>
        <v>0</v>
      </c>
      <c r="H21" s="175"/>
      <c r="I21" s="175">
        <f>SUM(I6:I18)</f>
        <v>12</v>
      </c>
      <c r="J21" s="175">
        <f>SUM(J6:J18)</f>
        <v>0</v>
      </c>
    </row>
    <row r="22" spans="1:10" ht="15.75">
      <c r="A22" s="95"/>
      <c r="B22" s="223"/>
      <c r="C22" s="223"/>
      <c r="D22" s="223"/>
      <c r="E22" s="223"/>
      <c r="F22" s="223"/>
      <c r="G22" s="223"/>
      <c r="H22" s="223"/>
      <c r="I22" s="223"/>
      <c r="J22" s="223"/>
    </row>
    <row r="23" spans="1:10" ht="15.75">
      <c r="A23" s="95"/>
      <c r="B23" s="223"/>
      <c r="C23" s="311" t="s">
        <v>161</v>
      </c>
      <c r="D23" s="223"/>
      <c r="E23" s="223"/>
      <c r="F23" s="223"/>
      <c r="G23" s="223"/>
      <c r="H23" s="223"/>
      <c r="I23" s="223"/>
      <c r="J23" s="223"/>
    </row>
    <row r="24" spans="1:10" ht="15">
      <c r="A24" s="95"/>
      <c r="B24" s="312"/>
      <c r="C24" s="312"/>
      <c r="D24" s="312"/>
      <c r="E24" s="312"/>
      <c r="F24" s="312"/>
      <c r="G24" s="312"/>
      <c r="H24" s="312"/>
      <c r="I24" s="312"/>
      <c r="J24" s="312"/>
    </row>
  </sheetData>
  <mergeCells count="2">
    <mergeCell ref="A1:J1"/>
    <mergeCell ref="A2:J2"/>
  </mergeCells>
  <phoneticPr fontId="3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20" sqref="E20"/>
    </sheetView>
  </sheetViews>
  <sheetFormatPr defaultRowHeight="12.75"/>
  <cols>
    <col min="1" max="1" width="51.7109375" customWidth="1"/>
  </cols>
  <sheetData>
    <row r="1" spans="1:10">
      <c r="A1" s="336" t="s">
        <v>35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>
      <c r="A2" s="329" t="s">
        <v>212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76.5">
      <c r="A3" s="290" t="s">
        <v>180</v>
      </c>
      <c r="B3" s="291" t="s">
        <v>33</v>
      </c>
      <c r="C3" s="291" t="s">
        <v>32</v>
      </c>
      <c r="D3" s="292" t="s">
        <v>31</v>
      </c>
      <c r="E3" s="291" t="s">
        <v>30</v>
      </c>
      <c r="F3" s="291" t="s">
        <v>29</v>
      </c>
      <c r="G3" s="291" t="s">
        <v>28</v>
      </c>
      <c r="H3" s="291" t="s">
        <v>27</v>
      </c>
      <c r="I3" s="293" t="s">
        <v>82</v>
      </c>
      <c r="J3" s="293" t="s">
        <v>83</v>
      </c>
    </row>
    <row r="4" spans="1:10" ht="15.75">
      <c r="A4" s="294"/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5.75">
      <c r="A5" s="273" t="s">
        <v>181</v>
      </c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5.75">
      <c r="A6" s="214" t="s">
        <v>182</v>
      </c>
      <c r="B6" s="299">
        <v>2</v>
      </c>
      <c r="C6" s="133" t="s">
        <v>5</v>
      </c>
      <c r="D6" s="300">
        <v>18</v>
      </c>
      <c r="E6" s="128">
        <v>18</v>
      </c>
      <c r="F6" s="128">
        <v>0</v>
      </c>
      <c r="G6" s="128">
        <v>0</v>
      </c>
      <c r="H6" s="300">
        <v>0</v>
      </c>
      <c r="I6" s="300">
        <f>ROUNDUP(E6/15,0)</f>
        <v>2</v>
      </c>
      <c r="J6" s="163">
        <f>ROUNDUP((F6+G6+H6)/15,0)</f>
        <v>0</v>
      </c>
    </row>
    <row r="7" spans="1:10" ht="15.75">
      <c r="A7" s="214" t="s">
        <v>183</v>
      </c>
      <c r="B7" s="299">
        <v>2</v>
      </c>
      <c r="C7" s="133" t="s">
        <v>5</v>
      </c>
      <c r="D7" s="300">
        <v>18</v>
      </c>
      <c r="E7" s="128">
        <v>18</v>
      </c>
      <c r="F7" s="128">
        <v>0</v>
      </c>
      <c r="G7" s="128">
        <v>0</v>
      </c>
      <c r="H7" s="300">
        <v>0</v>
      </c>
      <c r="I7" s="300">
        <f>ROUNDUP(E7/15,0)</f>
        <v>2</v>
      </c>
      <c r="J7" s="163">
        <f>ROUNDUP((F7+G7+H7)/15,0)</f>
        <v>0</v>
      </c>
    </row>
    <row r="8" spans="1:10" ht="15.75">
      <c r="A8" s="301"/>
      <c r="B8" s="302"/>
      <c r="C8" s="302"/>
      <c r="D8" s="302"/>
      <c r="E8" s="302"/>
      <c r="F8" s="302"/>
      <c r="G8" s="302"/>
      <c r="H8" s="302"/>
      <c r="I8" s="302"/>
      <c r="J8" s="303"/>
    </row>
    <row r="9" spans="1:10" ht="15.75">
      <c r="A9" s="304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5.75">
      <c r="A10" s="273" t="s">
        <v>184</v>
      </c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5.75">
      <c r="A11" s="214" t="s">
        <v>185</v>
      </c>
      <c r="B11" s="131">
        <v>2</v>
      </c>
      <c r="C11" s="309" t="s">
        <v>5</v>
      </c>
      <c r="D11" s="300">
        <v>18</v>
      </c>
      <c r="E11" s="300">
        <v>18</v>
      </c>
      <c r="F11" s="300">
        <v>0</v>
      </c>
      <c r="G11" s="300">
        <v>0</v>
      </c>
      <c r="H11" s="300">
        <v>0</v>
      </c>
      <c r="I11" s="300">
        <f>ROUNDUP(E11/15,0)</f>
        <v>2</v>
      </c>
      <c r="J11" s="163">
        <f>ROUNDUP((F11+G11+H11)/15,0)</f>
        <v>0</v>
      </c>
    </row>
    <row r="12" spans="1:10" ht="15.75">
      <c r="A12" s="214" t="s">
        <v>186</v>
      </c>
      <c r="B12" s="131">
        <v>2</v>
      </c>
      <c r="C12" s="309" t="s">
        <v>5</v>
      </c>
      <c r="D12" s="300">
        <v>18</v>
      </c>
      <c r="E12" s="300">
        <v>18</v>
      </c>
      <c r="F12" s="300">
        <v>0</v>
      </c>
      <c r="G12" s="300">
        <v>0</v>
      </c>
      <c r="H12" s="300">
        <v>0</v>
      </c>
      <c r="I12" s="300">
        <f>ROUNDUP(E12/15,0)</f>
        <v>2</v>
      </c>
      <c r="J12" s="163">
        <f>ROUNDUP((F12+G12+H12)/15,0)</f>
        <v>0</v>
      </c>
    </row>
    <row r="13" spans="1:10" ht="15.75">
      <c r="A13" s="301"/>
      <c r="B13" s="302"/>
      <c r="C13" s="302"/>
      <c r="D13" s="302"/>
      <c r="E13" s="302"/>
      <c r="F13" s="302"/>
      <c r="G13" s="302"/>
      <c r="H13" s="302"/>
      <c r="I13" s="302"/>
      <c r="J13" s="303"/>
    </row>
    <row r="14" spans="1:10" ht="15.75">
      <c r="A14" s="273" t="s">
        <v>187</v>
      </c>
      <c r="B14" s="307"/>
      <c r="C14" s="307"/>
      <c r="D14" s="307"/>
      <c r="E14" s="307"/>
      <c r="F14" s="307"/>
      <c r="G14" s="307"/>
      <c r="H14" s="307"/>
      <c r="I14" s="307"/>
      <c r="J14" s="308"/>
    </row>
    <row r="15" spans="1:10" ht="15.75">
      <c r="A15" s="214" t="s">
        <v>188</v>
      </c>
      <c r="B15" s="131">
        <v>1</v>
      </c>
      <c r="C15" s="309" t="s">
        <v>5</v>
      </c>
      <c r="D15" s="300">
        <v>9</v>
      </c>
      <c r="E15" s="300">
        <v>9</v>
      </c>
      <c r="F15" s="300">
        <v>0</v>
      </c>
      <c r="G15" s="300">
        <v>0</v>
      </c>
      <c r="H15" s="300">
        <v>0</v>
      </c>
      <c r="I15" s="300">
        <f t="shared" ref="I15:I20" si="0">ROUNDUP(E15/15,0)</f>
        <v>1</v>
      </c>
      <c r="J15" s="163">
        <f t="shared" ref="J15:J20" si="1">ROUNDUP((F15+G15+H15)/15,0)</f>
        <v>0</v>
      </c>
    </row>
    <row r="16" spans="1:10" ht="15.75">
      <c r="A16" s="214" t="s">
        <v>189</v>
      </c>
      <c r="B16" s="131">
        <v>1</v>
      </c>
      <c r="C16" s="309" t="s">
        <v>5</v>
      </c>
      <c r="D16" s="300">
        <v>9</v>
      </c>
      <c r="E16" s="300">
        <v>9</v>
      </c>
      <c r="F16" s="300">
        <v>0</v>
      </c>
      <c r="G16" s="300">
        <v>0</v>
      </c>
      <c r="H16" s="300">
        <v>0</v>
      </c>
      <c r="I16" s="300">
        <f t="shared" si="0"/>
        <v>1</v>
      </c>
      <c r="J16" s="163">
        <f t="shared" si="1"/>
        <v>0</v>
      </c>
    </row>
    <row r="17" spans="1:10" ht="15.75">
      <c r="A17" s="214" t="s">
        <v>190</v>
      </c>
      <c r="B17" s="131">
        <v>1</v>
      </c>
      <c r="C17" s="309" t="s">
        <v>5</v>
      </c>
      <c r="D17" s="300">
        <v>9</v>
      </c>
      <c r="E17" s="300">
        <v>9</v>
      </c>
      <c r="F17" s="300">
        <v>0</v>
      </c>
      <c r="G17" s="300">
        <v>0</v>
      </c>
      <c r="H17" s="300">
        <v>0</v>
      </c>
      <c r="I17" s="300">
        <f t="shared" si="0"/>
        <v>1</v>
      </c>
      <c r="J17" s="163">
        <f t="shared" si="1"/>
        <v>0</v>
      </c>
    </row>
    <row r="18" spans="1:10" ht="15.75">
      <c r="A18" s="214" t="s">
        <v>191</v>
      </c>
      <c r="B18" s="131">
        <v>1</v>
      </c>
      <c r="C18" s="309" t="s">
        <v>5</v>
      </c>
      <c r="D18" s="300">
        <v>9</v>
      </c>
      <c r="E18" s="300">
        <v>9</v>
      </c>
      <c r="F18" s="300">
        <v>0</v>
      </c>
      <c r="G18" s="300">
        <v>0</v>
      </c>
      <c r="H18" s="300">
        <v>0</v>
      </c>
      <c r="I18" s="300">
        <f t="shared" si="0"/>
        <v>1</v>
      </c>
      <c r="J18" s="163">
        <f t="shared" si="1"/>
        <v>0</v>
      </c>
    </row>
    <row r="19" spans="1:10" ht="15.75">
      <c r="A19" s="214" t="s">
        <v>192</v>
      </c>
      <c r="B19" s="131">
        <v>1</v>
      </c>
      <c r="C19" s="309" t="s">
        <v>5</v>
      </c>
      <c r="D19" s="300">
        <v>9</v>
      </c>
      <c r="E19" s="300">
        <v>9</v>
      </c>
      <c r="F19" s="300">
        <v>0</v>
      </c>
      <c r="G19" s="300">
        <v>0</v>
      </c>
      <c r="H19" s="300">
        <v>0</v>
      </c>
      <c r="I19" s="300">
        <f t="shared" si="0"/>
        <v>1</v>
      </c>
      <c r="J19" s="163">
        <f t="shared" si="1"/>
        <v>0</v>
      </c>
    </row>
    <row r="20" spans="1:10" ht="15.75">
      <c r="A20" s="276" t="s">
        <v>193</v>
      </c>
      <c r="B20" s="131">
        <v>1</v>
      </c>
      <c r="C20" s="309" t="s">
        <v>5</v>
      </c>
      <c r="D20" s="300">
        <v>9</v>
      </c>
      <c r="E20" s="300">
        <v>9</v>
      </c>
      <c r="F20" s="300">
        <v>0</v>
      </c>
      <c r="G20" s="300">
        <v>0</v>
      </c>
      <c r="H20" s="300">
        <v>0</v>
      </c>
      <c r="I20" s="300">
        <f t="shared" si="0"/>
        <v>1</v>
      </c>
      <c r="J20" s="163">
        <f t="shared" si="1"/>
        <v>0</v>
      </c>
    </row>
    <row r="21" spans="1:10" ht="15.75">
      <c r="A21" s="310"/>
      <c r="B21" s="175">
        <f>SUM(B6:B18)</f>
        <v>12</v>
      </c>
      <c r="C21" s="175"/>
      <c r="D21" s="175">
        <f>SUM(D6:D18)</f>
        <v>108</v>
      </c>
      <c r="E21" s="175">
        <f>SUM(E6:E18)</f>
        <v>108</v>
      </c>
      <c r="F21" s="175">
        <f>SUM(F6:F18)</f>
        <v>0</v>
      </c>
      <c r="G21" s="175">
        <f>SUM(G6:G18)</f>
        <v>0</v>
      </c>
      <c r="H21" s="175"/>
      <c r="I21" s="175">
        <f>SUM(I6:I18)</f>
        <v>12</v>
      </c>
      <c r="J21" s="175">
        <f>SUM(J6:J18)</f>
        <v>0</v>
      </c>
    </row>
    <row r="22" spans="1:10" ht="15.75">
      <c r="A22" s="95"/>
      <c r="B22" s="223"/>
      <c r="C22" s="223"/>
      <c r="D22" s="223"/>
      <c r="E22" s="223"/>
      <c r="F22" s="223"/>
      <c r="G22" s="223"/>
      <c r="H22" s="223"/>
      <c r="I22" s="223"/>
      <c r="J22" s="223"/>
    </row>
    <row r="23" spans="1:10" ht="15.75">
      <c r="A23" s="95"/>
      <c r="B23" s="223"/>
      <c r="C23" s="311" t="s">
        <v>161</v>
      </c>
      <c r="D23" s="223"/>
      <c r="E23" s="223"/>
      <c r="F23" s="223"/>
      <c r="G23" s="223"/>
      <c r="H23" s="223"/>
      <c r="I23" s="223"/>
      <c r="J23" s="223"/>
    </row>
  </sheetData>
  <mergeCells count="2">
    <mergeCell ref="A1:J1"/>
    <mergeCell ref="A2:J2"/>
  </mergeCells>
  <phoneticPr fontId="3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IPS_stac Ist</vt:lpstr>
      <vt:lpstr>IPS_stac_IIst</vt:lpstr>
      <vt:lpstr>Bloki przedmiotów stacjonarne</vt:lpstr>
      <vt:lpstr>IPS niest 8 sem I st</vt:lpstr>
      <vt:lpstr>IPS niest 4 sem II st</vt:lpstr>
      <vt:lpstr>bloki przedmiotów niestacjonarn</vt:lpstr>
      <vt:lpstr>bloki przed hum stac</vt:lpstr>
      <vt:lpstr>bloki przed hum niest</vt:lpstr>
      <vt:lpstr>'bloki przedmiotów niestacjonarn'!Obszar_wydruku</vt:lpstr>
      <vt:lpstr>'Bloki przedmiotów stacjonarne'!Obszar_wydruku</vt:lpstr>
      <vt:lpstr>'IPS niest 4 sem II st'!Obszar_wydruku</vt:lpstr>
      <vt:lpstr>'IPS niest 8 sem I st'!Obszar_wydruku</vt:lpstr>
      <vt:lpstr>'IPS_stac Ist'!Obszar_wydruku</vt:lpstr>
      <vt:lpstr>IPS_stac_IIst!Obszar_wydruku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anna.pecyna</cp:lastModifiedBy>
  <cp:lastPrinted>2015-09-14T14:25:46Z</cp:lastPrinted>
  <dcterms:created xsi:type="dcterms:W3CDTF">2013-03-08T12:02:40Z</dcterms:created>
  <dcterms:modified xsi:type="dcterms:W3CDTF">2015-11-26T12:43:19Z</dcterms:modified>
</cp:coreProperties>
</file>