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semestr I-III" sheetId="1" r:id="rId1"/>
    <sheet name="Blok A, B, C" sheetId="2" r:id="rId2"/>
  </sheets>
  <definedNames/>
  <calcPr fullCalcOnLoad="1"/>
</workbook>
</file>

<file path=xl/sharedStrings.xml><?xml version="1.0" encoding="utf-8"?>
<sst xmlns="http://schemas.openxmlformats.org/spreadsheetml/2006/main" count="127" uniqueCount="71">
  <si>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</si>
  <si>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</si>
  <si>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</si>
  <si>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</si>
  <si>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</si>
  <si>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</si>
  <si>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</si>
  <si>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</si>
  <si>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</si>
  <si>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</si>
  <si>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</si>
  <si>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</si>
  <si>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</si>
  <si>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 xml:space="preserve">Σ   </t>
  </si>
  <si>
    <t>Udział procentowy [%]</t>
  </si>
  <si>
    <t>WYDZIAŁ INŻYNIERII PRODUKCJI</t>
  </si>
  <si>
    <t xml:space="preserve">SEMESTR I </t>
  </si>
  <si>
    <t>SEMESTR II</t>
  </si>
  <si>
    <t>SEMESTR III</t>
  </si>
  <si>
    <t>Ogółem godzin w semestrach 1-3</t>
  </si>
  <si>
    <t>Ogrzewnictwo, wentylacja i klimatyzacja</t>
  </si>
  <si>
    <t>Narzędzia analizy finansowej dla przedsiębiorstw</t>
  </si>
  <si>
    <t>Seminarium dyplomowe</t>
  </si>
  <si>
    <t>Normalizacja w przemyśle spożywczym</t>
  </si>
  <si>
    <t>Bezpieczeństwo i ochrona żywności</t>
  </si>
  <si>
    <t>Ekstruzja surowców roślinnych</t>
  </si>
  <si>
    <t>Inżynieria przemysłu cukierniczego</t>
  </si>
  <si>
    <t>Inżynieria gastronomiczna</t>
  </si>
  <si>
    <t>Prognozowanie i symulacja w przedsiębiorstwie</t>
  </si>
  <si>
    <t>Systemy wspomagania decyzji i zarządzania wiedzą</t>
  </si>
  <si>
    <t>Organizacja systemów produkcyjnych</t>
  </si>
  <si>
    <t>Analiza instrumentalna żywności</t>
  </si>
  <si>
    <t>Zarządzanie projektem i innowacjami</t>
  </si>
  <si>
    <t>z</t>
  </si>
  <si>
    <t>e</t>
  </si>
  <si>
    <t>Zarządzanie produkcją żywności mrożonej</t>
  </si>
  <si>
    <t>Języki obce 1</t>
  </si>
  <si>
    <t>Fakultet do wyboru - blok A</t>
  </si>
  <si>
    <t>Przedmiot  do wyboru - blok B</t>
  </si>
  <si>
    <t>Przedmiot do wyboru  - blok C</t>
  </si>
  <si>
    <t>Praca dyplomowa i egzamin dyplomowy</t>
  </si>
  <si>
    <t>Analityka przemysłowa</t>
  </si>
  <si>
    <t>Analiza i zarządzanie ryzykiem</t>
  </si>
  <si>
    <t>Pozyskiwanie dotacji na działalność gospodarczą</t>
  </si>
  <si>
    <t>Współczesne  koncepcje  i techniki  zarządzania  przedsiębiorstwem</t>
  </si>
  <si>
    <t>Zarządzanie w gospodarce wodno-ściekowej</t>
  </si>
  <si>
    <t>Wewnętrzny audytor systemów zarządzania jakością</t>
  </si>
  <si>
    <t>Komputerowe wspomaganie projektowania</t>
  </si>
  <si>
    <t>Menadżer a etyka</t>
  </si>
  <si>
    <t>Analiza danych w oprogramowaniu SAS</t>
  </si>
  <si>
    <t>Biznesplan</t>
  </si>
  <si>
    <t>Produkcja żywności wygodnej</t>
  </si>
  <si>
    <t>Zarządzanie przedsiębiorstwem w praktyce - symulacyjne gry menedżerskie</t>
  </si>
  <si>
    <t>Systemy doboru maszyn  i technologii  w produkcji rolniczej</t>
  </si>
  <si>
    <t>Projekty unijne i zarządzanie</t>
  </si>
  <si>
    <t>Metody i techniki zarządzania jakością</t>
  </si>
  <si>
    <t>Zarządzanie jakością w technologiach produkcji rolno - spożywczej</t>
  </si>
  <si>
    <t>Agrotechniczne i prawne podstawy nabywania i stosowania środków ochrony roślin</t>
  </si>
  <si>
    <t>Wykładów tygodniowo</t>
  </si>
  <si>
    <t>Ćwiczeń tygodniowo</t>
  </si>
  <si>
    <t>SEMESTR I - Blok A</t>
  </si>
  <si>
    <t>SEMESTR II - Blok B</t>
  </si>
  <si>
    <t>SEMESTR III - Blok C</t>
  </si>
  <si>
    <t>Wychowanie fizyczne</t>
  </si>
  <si>
    <t>Logistyka i transport żywności</t>
  </si>
  <si>
    <t>Przedmiot ogólnouczelniany</t>
  </si>
  <si>
    <t>Kierunek zarządzanie i inżynieria produkcji, specjalność zarządzanie i inżynieria przetwórstwa spożywczego. Studia stacjonarne drugiego stopnia.
Zatwierdzony uchwałą Rady Wydziału dn., 17.04.2015 r. Obowiązuje I rok studiów od roku akademickiego 2015/2016</t>
  </si>
  <si>
    <t>Zarządzanie i komputerowe wspomaganie eksploatacji zakładów przemysłu  spożywczego</t>
  </si>
  <si>
    <t>Przedmiot humanistyczny lub społeczny 1: Ochrona własności przemysłowej</t>
  </si>
  <si>
    <t>Przedmiot humanistyczny lub społeczny 2: Zarządzanie strategiczne</t>
  </si>
  <si>
    <t>Przedmiot humanistyczny lub społeczny 3: Zintegrowane systemy zarządzania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</si>
</sst>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7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name val="Arial CE"/>
      <family val="2"/>
    </font>
    <font>
      <b/>
      <sz val="14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/>
    </xf>
    <xf numFmtId="0" fontId="6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0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1" fontId="9" fillId="0" borderId="10" xfId="52" applyNumberFormat="1" applyFont="1" applyFill="1" applyBorder="1" applyAlignment="1">
      <alignment horizontal="center" vertical="center"/>
      <protection/>
    </xf>
    <xf numFmtId="1" fontId="10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/>
      <protection/>
    </xf>
    <xf numFmtId="9" fontId="11" fillId="0" borderId="0" xfId="52" applyNumberFormat="1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12" fillId="0" borderId="0" xfId="52" applyFont="1" applyFill="1">
      <alignment/>
      <protection/>
    </xf>
    <xf numFmtId="0" fontId="13" fillId="0" borderId="0" xfId="52" applyFont="1" applyFill="1" applyAlignment="1">
      <alignment horizontal="center"/>
      <protection/>
    </xf>
    <xf numFmtId="0" fontId="14" fillId="0" borderId="0" xfId="52" applyFont="1" applyFill="1">
      <alignment/>
      <protection/>
    </xf>
    <xf numFmtId="0" fontId="18" fillId="0" borderId="0" xfId="52" applyFont="1" applyFill="1" applyAlignment="1">
      <alignment horizontal="center"/>
      <protection/>
    </xf>
    <xf numFmtId="0" fontId="19" fillId="0" borderId="0" xfId="52" applyFont="1" applyFill="1">
      <alignment/>
      <protection/>
    </xf>
    <xf numFmtId="0" fontId="10" fillId="0" borderId="10" xfId="52" applyNumberFormat="1" applyFont="1" applyFill="1" applyBorder="1" applyAlignment="1">
      <alignment horizontal="center" vertical="center"/>
      <protection/>
    </xf>
    <xf numFmtId="9" fontId="13" fillId="0" borderId="0" xfId="52" applyNumberFormat="1" applyFont="1" applyFill="1">
      <alignment/>
      <protection/>
    </xf>
    <xf numFmtId="1" fontId="20" fillId="0" borderId="10" xfId="52" applyNumberFormat="1" applyFont="1" applyFill="1" applyBorder="1" applyAlignment="1">
      <alignment horizontal="center" vertical="center"/>
      <protection/>
    </xf>
    <xf numFmtId="1" fontId="22" fillId="0" borderId="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/>
      <protection/>
    </xf>
    <xf numFmtId="0" fontId="27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1" fontId="29" fillId="0" borderId="0" xfId="52" applyNumberFormat="1" applyFont="1" applyFill="1" applyBorder="1" applyAlignment="1">
      <alignment horizontal="center"/>
      <protection/>
    </xf>
    <xf numFmtId="1" fontId="26" fillId="0" borderId="0" xfId="52" applyNumberFormat="1" applyFont="1" applyFill="1" applyBorder="1" applyAlignment="1">
      <alignment horizontal="center"/>
      <protection/>
    </xf>
    <xf numFmtId="1" fontId="30" fillId="0" borderId="0" xfId="52" applyNumberFormat="1" applyFont="1" applyFill="1" applyBorder="1" applyAlignment="1">
      <alignment horizontal="center"/>
      <protection/>
    </xf>
    <xf numFmtId="9" fontId="31" fillId="0" borderId="0" xfId="52" applyNumberFormat="1" applyFont="1" applyFill="1" applyBorder="1" applyAlignment="1">
      <alignment horizontal="center"/>
      <protection/>
    </xf>
    <xf numFmtId="1" fontId="31" fillId="0" borderId="0" xfId="52" applyNumberFormat="1" applyFont="1" applyFill="1" applyBorder="1" applyAlignment="1">
      <alignment horizontal="center"/>
      <protection/>
    </xf>
    <xf numFmtId="165" fontId="29" fillId="0" borderId="0" xfId="52" applyNumberFormat="1" applyFont="1" applyFill="1" applyBorder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Font="1" applyFill="1">
      <alignment/>
      <protection/>
    </xf>
    <xf numFmtId="165" fontId="15" fillId="0" borderId="10" xfId="52" applyNumberFormat="1" applyFont="1" applyFill="1" applyBorder="1" applyAlignment="1">
      <alignment horizontal="center" vertical="center"/>
      <protection/>
    </xf>
    <xf numFmtId="1" fontId="24" fillId="0" borderId="0" xfId="52" applyNumberFormat="1" applyFont="1" applyFill="1">
      <alignment/>
      <protection/>
    </xf>
    <xf numFmtId="1" fontId="17" fillId="0" borderId="11" xfId="52" applyNumberFormat="1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10" fillId="0" borderId="11" xfId="52" applyFont="1" applyFill="1" applyBorder="1" applyAlignment="1">
      <alignment horizontal="center" vertical="center"/>
      <protection/>
    </xf>
    <xf numFmtId="1" fontId="10" fillId="0" borderId="11" xfId="0" applyNumberFormat="1" applyFont="1" applyFill="1" applyBorder="1" applyAlignment="1">
      <alignment horizontal="center"/>
    </xf>
    <xf numFmtId="1" fontId="23" fillId="0" borderId="12" xfId="52" applyNumberFormat="1" applyFont="1" applyFill="1" applyBorder="1" applyAlignment="1">
      <alignment horizontal="left" vertical="center"/>
      <protection/>
    </xf>
    <xf numFmtId="1" fontId="25" fillId="0" borderId="11" xfId="52" applyNumberFormat="1" applyFont="1" applyFill="1" applyBorder="1" applyAlignment="1">
      <alignment horizontal="center" vertical="center"/>
      <protection/>
    </xf>
    <xf numFmtId="1" fontId="24" fillId="0" borderId="13" xfId="52" applyNumberFormat="1" applyFont="1" applyFill="1" applyBorder="1" applyAlignment="1">
      <alignment vertical="center"/>
      <protection/>
    </xf>
    <xf numFmtId="1" fontId="9" fillId="0" borderId="11" xfId="52" applyNumberFormat="1" applyFont="1" applyFill="1" applyBorder="1" applyAlignment="1">
      <alignment horizontal="center" vertical="center"/>
      <protection/>
    </xf>
    <xf numFmtId="1" fontId="10" fillId="0" borderId="14" xfId="0" applyNumberFormat="1" applyFont="1" applyFill="1" applyBorder="1" applyAlignment="1">
      <alignment horizontal="center"/>
    </xf>
    <xf numFmtId="0" fontId="9" fillId="0" borderId="15" xfId="52" applyFont="1" applyFill="1" applyBorder="1" applyAlignment="1">
      <alignment horizontal="center" vertical="center"/>
      <protection/>
    </xf>
    <xf numFmtId="1" fontId="10" fillId="0" borderId="13" xfId="0" applyNumberFormat="1" applyFont="1" applyFill="1" applyBorder="1" applyAlignment="1">
      <alignment horizontal="center"/>
    </xf>
    <xf numFmtId="0" fontId="9" fillId="0" borderId="13" xfId="52" applyFont="1" applyFill="1" applyBorder="1" applyAlignment="1">
      <alignment horizontal="center" vertical="center"/>
      <protection/>
    </xf>
    <xf numFmtId="1" fontId="22" fillId="0" borderId="16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left"/>
      <protection/>
    </xf>
    <xf numFmtId="0" fontId="5" fillId="0" borderId="0" xfId="52" applyFont="1" applyFill="1" applyAlignment="1">
      <alignment horizontal="center"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ill="1">
      <alignment/>
      <protection/>
    </xf>
    <xf numFmtId="0" fontId="0" fillId="0" borderId="0" xfId="52" applyFill="1" applyAlignment="1">
      <alignment horizontal="center"/>
      <protection/>
    </xf>
    <xf numFmtId="1" fontId="4" fillId="0" borderId="0" xfId="52" applyNumberFormat="1" applyFont="1" applyFill="1">
      <alignment/>
      <protection/>
    </xf>
    <xf numFmtId="0" fontId="3" fillId="0" borderId="0" xfId="52" applyFont="1" applyFill="1" applyBorder="1" applyAlignment="1">
      <alignment horizontal="center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horizontal="center" textRotation="90"/>
      <protection/>
    </xf>
    <xf numFmtId="0" fontId="8" fillId="0" borderId="0" xfId="52" applyFont="1" applyFill="1" applyAlignment="1">
      <alignment horizontal="center" wrapText="1"/>
      <protection/>
    </xf>
    <xf numFmtId="0" fontId="10" fillId="0" borderId="13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54" applyFont="1" applyFill="1" applyBorder="1" applyAlignment="1">
      <alignment horizontal="center" vertical="center"/>
      <protection/>
    </xf>
    <xf numFmtId="0" fontId="34" fillId="0" borderId="12" xfId="54" applyFont="1" applyFill="1" applyBorder="1" applyAlignment="1">
      <alignment horizontal="center"/>
      <protection/>
    </xf>
    <xf numFmtId="0" fontId="10" fillId="0" borderId="17" xfId="54" applyFont="1" applyFill="1" applyBorder="1" applyAlignment="1">
      <alignment horizontal="center" vertical="center"/>
      <protection/>
    </xf>
    <xf numFmtId="0" fontId="10" fillId="0" borderId="18" xfId="0" applyFont="1" applyFill="1" applyBorder="1" applyAlignment="1">
      <alignment/>
    </xf>
    <xf numFmtId="1" fontId="10" fillId="0" borderId="19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10" fillId="0" borderId="21" xfId="54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vertical="center"/>
    </xf>
    <xf numFmtId="0" fontId="10" fillId="0" borderId="13" xfId="54" applyFont="1" applyFill="1" applyBorder="1" applyAlignment="1">
      <alignment horizontal="center" vertical="center"/>
      <protection/>
    </xf>
    <xf numFmtId="0" fontId="10" fillId="0" borderId="11" xfId="54" applyFont="1" applyFill="1" applyBorder="1" applyAlignment="1">
      <alignment horizontal="center" vertical="center"/>
      <protection/>
    </xf>
    <xf numFmtId="1" fontId="10" fillId="0" borderId="20" xfId="0" applyNumberFormat="1" applyFont="1" applyFill="1" applyBorder="1" applyAlignment="1">
      <alignment horizontal="center"/>
    </xf>
    <xf numFmtId="0" fontId="68" fillId="0" borderId="13" xfId="0" applyFont="1" applyFill="1" applyBorder="1" applyAlignment="1">
      <alignment/>
    </xf>
    <xf numFmtId="1" fontId="14" fillId="0" borderId="10" xfId="52" applyNumberFormat="1" applyFont="1" applyFill="1" applyBorder="1" applyAlignment="1">
      <alignment horizontal="center" vertical="center"/>
      <protection/>
    </xf>
    <xf numFmtId="0" fontId="28" fillId="0" borderId="0" xfId="52" applyFont="1" applyFill="1" applyBorder="1" applyAlignment="1">
      <alignment/>
      <protection/>
    </xf>
    <xf numFmtId="0" fontId="3" fillId="0" borderId="22" xfId="52" applyFont="1" applyFill="1" applyBorder="1" applyAlignment="1">
      <alignment horizontal="center"/>
      <protection/>
    </xf>
    <xf numFmtId="0" fontId="15" fillId="0" borderId="23" xfId="52" applyFont="1" applyFill="1" applyBorder="1" applyAlignment="1">
      <alignment horizontal="center" vertical="center"/>
      <protection/>
    </xf>
    <xf numFmtId="1" fontId="15" fillId="0" borderId="23" xfId="52" applyNumberFormat="1" applyFont="1" applyFill="1" applyBorder="1" applyAlignment="1">
      <alignment horizontal="center" vertical="center" wrapText="1"/>
      <protection/>
    </xf>
    <xf numFmtId="164" fontId="15" fillId="0" borderId="23" xfId="64" applyFont="1" applyFill="1" applyBorder="1" applyAlignment="1" applyProtection="1">
      <alignment horizontal="center" vertical="center" textRotation="90" wrapText="1"/>
      <protection/>
    </xf>
    <xf numFmtId="164" fontId="15" fillId="0" borderId="23" xfId="64" applyFont="1" applyFill="1" applyBorder="1" applyAlignment="1" applyProtection="1">
      <alignment horizontal="center" vertical="center" textRotation="90"/>
      <protection/>
    </xf>
    <xf numFmtId="49" fontId="15" fillId="0" borderId="23" xfId="64" applyNumberFormat="1" applyFont="1" applyFill="1" applyBorder="1" applyAlignment="1" applyProtection="1">
      <alignment horizontal="center" vertical="center" textRotation="90" wrapText="1"/>
      <protection/>
    </xf>
    <xf numFmtId="0" fontId="10" fillId="33" borderId="13" xfId="0" applyFont="1" applyFill="1" applyBorder="1" applyAlignment="1">
      <alignment vertical="center" wrapText="1"/>
    </xf>
    <xf numFmtId="0" fontId="10" fillId="0" borderId="13" xfId="52" applyFont="1" applyFill="1" applyBorder="1" applyAlignment="1">
      <alignment horizontal="center" vertical="center"/>
      <protection/>
    </xf>
    <xf numFmtId="1" fontId="10" fillId="0" borderId="13" xfId="52" applyNumberFormat="1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center" vertical="center"/>
    </xf>
    <xf numFmtId="0" fontId="34" fillId="0" borderId="13" xfId="54" applyFont="1" applyFill="1" applyBorder="1" applyAlignment="1">
      <alignment horizontal="center" vertical="center"/>
      <protection/>
    </xf>
    <xf numFmtId="0" fontId="69" fillId="33" borderId="13" xfId="0" applyFont="1" applyFill="1" applyBorder="1" applyAlignment="1">
      <alignment vertical="center"/>
    </xf>
    <xf numFmtId="0" fontId="69" fillId="33" borderId="18" xfId="0" applyFont="1" applyFill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1" fontId="10" fillId="0" borderId="13" xfId="0" applyNumberFormat="1" applyFont="1" applyFill="1" applyBorder="1" applyAlignment="1">
      <alignment horizontal="center" vertical="center"/>
    </xf>
    <xf numFmtId="0" fontId="9" fillId="0" borderId="21" xfId="52" applyFont="1" applyFill="1" applyBorder="1" applyAlignment="1">
      <alignment horizontal="center" vertical="center"/>
      <protection/>
    </xf>
    <xf numFmtId="0" fontId="10" fillId="33" borderId="13" xfId="0" applyFont="1" applyFill="1" applyBorder="1" applyAlignment="1">
      <alignment/>
    </xf>
    <xf numFmtId="1" fontId="10" fillId="33" borderId="13" xfId="0" applyNumberFormat="1" applyFont="1" applyFill="1" applyBorder="1" applyAlignment="1">
      <alignment horizontal="center" vertical="center"/>
    </xf>
    <xf numFmtId="0" fontId="9" fillId="33" borderId="13" xfId="52" applyFont="1" applyFill="1" applyBorder="1" applyAlignment="1">
      <alignment horizontal="center" vertical="center"/>
      <protection/>
    </xf>
    <xf numFmtId="1" fontId="9" fillId="33" borderId="11" xfId="52" applyNumberFormat="1" applyFont="1" applyFill="1" applyBorder="1" applyAlignment="1">
      <alignment horizontal="center" vertical="center"/>
      <protection/>
    </xf>
    <xf numFmtId="1" fontId="9" fillId="33" borderId="10" xfId="52" applyNumberFormat="1" applyFont="1" applyFill="1" applyBorder="1" applyAlignment="1">
      <alignment horizontal="center" vertical="center"/>
      <protection/>
    </xf>
    <xf numFmtId="0" fontId="9" fillId="33" borderId="10" xfId="52" applyNumberFormat="1" applyFont="1" applyFill="1" applyBorder="1" applyAlignment="1">
      <alignment horizontal="center" vertical="center"/>
      <protection/>
    </xf>
    <xf numFmtId="1" fontId="10" fillId="33" borderId="10" xfId="52" applyNumberFormat="1" applyFont="1" applyFill="1" applyBorder="1" applyAlignment="1">
      <alignment horizontal="center" vertical="center"/>
      <protection/>
    </xf>
    <xf numFmtId="0" fontId="6" fillId="33" borderId="11" xfId="52" applyFont="1" applyFill="1" applyBorder="1" applyAlignment="1">
      <alignment horizontal="center" vertical="center"/>
      <protection/>
    </xf>
    <xf numFmtId="0" fontId="18" fillId="33" borderId="0" xfId="52" applyFont="1" applyFill="1" applyAlignment="1">
      <alignment horizontal="center"/>
      <protection/>
    </xf>
    <xf numFmtId="0" fontId="11" fillId="33" borderId="0" xfId="52" applyFont="1" applyFill="1" applyAlignment="1">
      <alignment horizontal="center"/>
      <protection/>
    </xf>
    <xf numFmtId="9" fontId="11" fillId="33" borderId="0" xfId="52" applyNumberFormat="1" applyFont="1" applyFill="1">
      <alignment/>
      <protection/>
    </xf>
    <xf numFmtId="0" fontId="8" fillId="33" borderId="0" xfId="52" applyFont="1" applyFill="1" applyAlignment="1">
      <alignment horizontal="center"/>
      <protection/>
    </xf>
    <xf numFmtId="0" fontId="12" fillId="33" borderId="0" xfId="52" applyFont="1" applyFill="1">
      <alignment/>
      <protection/>
    </xf>
    <xf numFmtId="0" fontId="18" fillId="34" borderId="24" xfId="52" applyFont="1" applyFill="1" applyBorder="1" applyAlignment="1">
      <alignment horizontal="right" vertical="center"/>
      <protection/>
    </xf>
    <xf numFmtId="1" fontId="15" fillId="34" borderId="25" xfId="52" applyNumberFormat="1" applyFont="1" applyFill="1" applyBorder="1" applyAlignment="1">
      <alignment horizontal="center" vertical="center"/>
      <protection/>
    </xf>
    <xf numFmtId="0" fontId="16" fillId="34" borderId="25" xfId="52" applyFont="1" applyFill="1" applyBorder="1" applyAlignment="1">
      <alignment horizontal="center" vertical="center"/>
      <protection/>
    </xf>
    <xf numFmtId="1" fontId="16" fillId="34" borderId="13" xfId="52" applyNumberFormat="1" applyFont="1" applyFill="1" applyBorder="1" applyAlignment="1">
      <alignment horizontal="center" vertical="center"/>
      <protection/>
    </xf>
    <xf numFmtId="1" fontId="16" fillId="34" borderId="11" xfId="52" applyNumberFormat="1" applyFont="1" applyFill="1" applyBorder="1" applyAlignment="1">
      <alignment horizontal="center" vertical="center"/>
      <protection/>
    </xf>
    <xf numFmtId="1" fontId="16" fillId="34" borderId="10" xfId="52" applyNumberFormat="1" applyFont="1" applyFill="1" applyBorder="1" applyAlignment="1">
      <alignment horizontal="center" vertical="center"/>
      <protection/>
    </xf>
    <xf numFmtId="0" fontId="12" fillId="34" borderId="21" xfId="52" applyFont="1" applyFill="1" applyBorder="1" applyAlignment="1">
      <alignment horizontal="right" vertical="center"/>
      <protection/>
    </xf>
    <xf numFmtId="1" fontId="15" fillId="34" borderId="10" xfId="52" applyNumberFormat="1" applyFont="1" applyFill="1" applyBorder="1" applyAlignment="1">
      <alignment horizontal="center" vertical="center"/>
      <protection/>
    </xf>
    <xf numFmtId="0" fontId="16" fillId="34" borderId="10" xfId="52" applyFont="1" applyFill="1" applyBorder="1" applyAlignment="1">
      <alignment horizontal="center" vertical="center"/>
      <protection/>
    </xf>
    <xf numFmtId="0" fontId="21" fillId="34" borderId="10" xfId="52" applyFont="1" applyFill="1" applyBorder="1" applyAlignment="1">
      <alignment vertical="center"/>
      <protection/>
    </xf>
    <xf numFmtId="1" fontId="15" fillId="34" borderId="15" xfId="52" applyNumberFormat="1" applyFont="1" applyFill="1" applyBorder="1" applyAlignment="1">
      <alignment horizontal="center"/>
      <protection/>
    </xf>
    <xf numFmtId="1" fontId="15" fillId="34" borderId="10" xfId="52" applyNumberFormat="1" applyFont="1" applyFill="1" applyBorder="1" applyAlignment="1">
      <alignment horizontal="center" vertical="center" textRotation="90"/>
      <protection/>
    </xf>
    <xf numFmtId="0" fontId="10" fillId="0" borderId="13" xfId="0" applyFont="1" applyFill="1" applyBorder="1" applyAlignment="1">
      <alignment wrapText="1"/>
    </xf>
    <xf numFmtId="0" fontId="10" fillId="0" borderId="25" xfId="0" applyFont="1" applyFill="1" applyBorder="1" applyAlignment="1">
      <alignment wrapText="1"/>
    </xf>
    <xf numFmtId="0" fontId="15" fillId="34" borderId="23" xfId="52" applyFont="1" applyFill="1" applyBorder="1" applyAlignment="1">
      <alignment horizontal="center" vertical="center"/>
      <protection/>
    </xf>
    <xf numFmtId="1" fontId="15" fillId="34" borderId="23" xfId="52" applyNumberFormat="1" applyFont="1" applyFill="1" applyBorder="1" applyAlignment="1">
      <alignment horizontal="center" vertical="center" wrapText="1"/>
      <protection/>
    </xf>
    <xf numFmtId="164" fontId="15" fillId="34" borderId="23" xfId="64" applyFont="1" applyFill="1" applyBorder="1" applyAlignment="1" applyProtection="1">
      <alignment horizontal="center" vertical="center" textRotation="90" wrapText="1"/>
      <protection/>
    </xf>
    <xf numFmtId="164" fontId="15" fillId="34" borderId="23" xfId="64" applyFont="1" applyFill="1" applyBorder="1" applyAlignment="1" applyProtection="1">
      <alignment horizontal="center" vertical="center" textRotation="90"/>
      <protection/>
    </xf>
    <xf numFmtId="49" fontId="15" fillId="34" borderId="23" xfId="64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6" xfId="52" applyFont="1" applyFill="1" applyBorder="1" applyAlignment="1">
      <alignment horizontal="left"/>
      <protection/>
    </xf>
    <xf numFmtId="1" fontId="4" fillId="0" borderId="27" xfId="52" applyNumberFormat="1" applyFont="1" applyFill="1" applyBorder="1">
      <alignment/>
      <protection/>
    </xf>
    <xf numFmtId="0" fontId="3" fillId="0" borderId="27" xfId="52" applyFont="1" applyFill="1" applyBorder="1" applyAlignment="1">
      <alignment horizontal="center"/>
      <protection/>
    </xf>
    <xf numFmtId="0" fontId="3" fillId="0" borderId="28" xfId="52" applyFont="1" applyFill="1" applyBorder="1" applyAlignment="1">
      <alignment horizontal="center"/>
      <protection/>
    </xf>
    <xf numFmtId="0" fontId="23" fillId="0" borderId="29" xfId="52" applyFont="1" applyFill="1" applyBorder="1" applyAlignment="1">
      <alignment horizontal="center"/>
      <protection/>
    </xf>
    <xf numFmtId="0" fontId="23" fillId="0" borderId="30" xfId="52" applyFont="1" applyFill="1" applyBorder="1" applyAlignment="1">
      <alignment horizontal="center"/>
      <protection/>
    </xf>
    <xf numFmtId="0" fontId="23" fillId="0" borderId="31" xfId="52" applyFont="1" applyFill="1" applyBorder="1" applyAlignment="1">
      <alignment horizontal="center"/>
      <protection/>
    </xf>
    <xf numFmtId="1" fontId="23" fillId="0" borderId="32" xfId="52" applyNumberFormat="1" applyFont="1" applyFill="1" applyBorder="1" applyAlignment="1">
      <alignment horizontal="center" vertical="center" wrapText="1"/>
      <protection/>
    </xf>
    <xf numFmtId="1" fontId="23" fillId="0" borderId="0" xfId="52" applyNumberFormat="1" applyFont="1" applyFill="1" applyBorder="1" applyAlignment="1">
      <alignment horizontal="center" vertical="center" wrapText="1"/>
      <protection/>
    </xf>
    <xf numFmtId="1" fontId="23" fillId="0" borderId="33" xfId="52" applyNumberFormat="1" applyFont="1" applyFill="1" applyBorder="1" applyAlignment="1">
      <alignment horizontal="center" vertical="center" wrapText="1"/>
      <protection/>
    </xf>
    <xf numFmtId="0" fontId="32" fillId="0" borderId="0" xfId="52" applyFont="1" applyFill="1" applyBorder="1" applyAlignment="1">
      <alignment horizontal="center"/>
      <protection/>
    </xf>
    <xf numFmtId="0" fontId="8" fillId="0" borderId="34" xfId="52" applyFont="1" applyFill="1" applyBorder="1" applyAlignment="1">
      <alignment horizontal="left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22" xfId="52" applyFont="1" applyFill="1" applyBorder="1" applyAlignment="1">
      <alignment horizontal="left" vertical="center"/>
      <protection/>
    </xf>
    <xf numFmtId="0" fontId="12" fillId="0" borderId="34" xfId="52" applyFont="1" applyFill="1" applyBorder="1" applyAlignment="1">
      <alignment horizontal="left" vertical="center"/>
      <protection/>
    </xf>
    <xf numFmtId="0" fontId="12" fillId="0" borderId="0" xfId="52" applyFont="1" applyFill="1" applyBorder="1" applyAlignment="1">
      <alignment horizontal="left" vertical="center"/>
      <protection/>
    </xf>
    <xf numFmtId="0" fontId="12" fillId="0" borderId="22" xfId="52" applyFont="1" applyFill="1" applyBorder="1" applyAlignment="1">
      <alignment horizontal="left" vertical="center"/>
      <protection/>
    </xf>
    <xf numFmtId="0" fontId="12" fillId="0" borderId="35" xfId="52" applyFont="1" applyFill="1" applyBorder="1" applyAlignment="1">
      <alignment horizontal="left" vertical="center"/>
      <protection/>
    </xf>
    <xf numFmtId="0" fontId="12" fillId="0" borderId="16" xfId="52" applyFont="1" applyFill="1" applyBorder="1" applyAlignment="1">
      <alignment horizontal="left" vertical="center"/>
      <protection/>
    </xf>
    <xf numFmtId="0" fontId="12" fillId="0" borderId="14" xfId="52" applyFont="1" applyFill="1" applyBorder="1" applyAlignment="1">
      <alignment horizontal="left" vertical="center"/>
      <protection/>
    </xf>
    <xf numFmtId="0" fontId="23" fillId="0" borderId="18" xfId="52" applyFont="1" applyFill="1" applyBorder="1" applyAlignment="1">
      <alignment horizontal="center" wrapText="1"/>
      <protection/>
    </xf>
    <xf numFmtId="1" fontId="23" fillId="0" borderId="25" xfId="52" applyNumberFormat="1" applyFont="1" applyFill="1" applyBorder="1" applyAlignment="1">
      <alignment horizontal="center" vertical="center" wrapText="1"/>
      <protection/>
    </xf>
    <xf numFmtId="0" fontId="15" fillId="0" borderId="36" xfId="52" applyFont="1" applyFill="1" applyBorder="1" applyAlignment="1">
      <alignment horizontal="left" vertical="center"/>
      <protection/>
    </xf>
    <xf numFmtId="0" fontId="15" fillId="0" borderId="37" xfId="52" applyFont="1" applyFill="1" applyBorder="1" applyAlignment="1">
      <alignment horizontal="left" vertical="center"/>
      <protection/>
    </xf>
    <xf numFmtId="0" fontId="15" fillId="0" borderId="19" xfId="52" applyFont="1" applyFill="1" applyBorder="1" applyAlignment="1">
      <alignment horizontal="left" vertical="center"/>
      <protection/>
    </xf>
    <xf numFmtId="0" fontId="70" fillId="33" borderId="36" xfId="0" applyFont="1" applyFill="1" applyBorder="1" applyAlignment="1">
      <alignment horizontal="left" vertical="center"/>
    </xf>
    <xf numFmtId="0" fontId="70" fillId="33" borderId="37" xfId="0" applyFont="1" applyFill="1" applyBorder="1" applyAlignment="1">
      <alignment horizontal="left" vertical="center"/>
    </xf>
    <xf numFmtId="0" fontId="70" fillId="33" borderId="19" xfId="0" applyFont="1" applyFill="1" applyBorder="1" applyAlignment="1">
      <alignment horizontal="left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6" xfId="53"/>
    <cellStyle name="Normalny_Arkusz1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zoomScale="120" zoomScaleNormal="120" zoomScalePageLayoutView="0" workbookViewId="0" topLeftCell="A1">
      <selection activeCell="A2" sqref="A2:J2"/>
    </sheetView>
  </sheetViews>
  <sheetFormatPr defaultColWidth="13.00390625" defaultRowHeight="12.75"/>
  <cols>
    <col min="1" max="1" width="49.8515625" style="50" customWidth="1"/>
    <col min="2" max="2" width="5.8515625" style="55" customWidth="1"/>
    <col min="3" max="9" width="5.8515625" style="33" customWidth="1"/>
    <col min="10" max="10" width="5.8515625" style="76" customWidth="1"/>
    <col min="11" max="11" width="0" style="51" hidden="1" customWidth="1"/>
    <col min="12" max="13" width="0" style="52" hidden="1" customWidth="1"/>
    <col min="14" max="14" width="0" style="53" hidden="1" customWidth="1"/>
    <col min="15" max="16" width="0" style="54" hidden="1" customWidth="1"/>
    <col min="17" max="16384" width="13.00390625" style="53" customWidth="1"/>
  </cols>
  <sheetData>
    <row r="1" spans="1:10" ht="12.75">
      <c r="A1" s="128" t="s">
        <v>15</v>
      </c>
      <c r="B1" s="129"/>
      <c r="C1" s="129"/>
      <c r="D1" s="129"/>
      <c r="E1" s="129"/>
      <c r="F1" s="129"/>
      <c r="G1" s="129"/>
      <c r="H1" s="129"/>
      <c r="I1" s="129"/>
      <c r="J1" s="130"/>
    </row>
    <row r="2" spans="1:10" ht="48" customHeight="1">
      <c r="A2" s="131" t="s">
        <v>66</v>
      </c>
      <c r="B2" s="132"/>
      <c r="C2" s="132"/>
      <c r="D2" s="132"/>
      <c r="E2" s="132"/>
      <c r="F2" s="132"/>
      <c r="G2" s="132"/>
      <c r="H2" s="132"/>
      <c r="I2" s="132"/>
      <c r="J2" s="133"/>
    </row>
    <row r="3" spans="1:10" ht="4.5" customHeight="1">
      <c r="A3" s="124"/>
      <c r="B3" s="125"/>
      <c r="C3" s="126"/>
      <c r="D3" s="126"/>
      <c r="E3" s="126"/>
      <c r="F3" s="126"/>
      <c r="G3" s="126"/>
      <c r="H3" s="126"/>
      <c r="I3" s="126"/>
      <c r="J3" s="127"/>
    </row>
    <row r="4" spans="1:16" s="10" customFormat="1" ht="98.25" customHeight="1">
      <c r="A4" s="119" t="s">
        <v>0</v>
      </c>
      <c r="B4" s="120" t="s">
        <v>1</v>
      </c>
      <c r="C4" s="121" t="s">
        <v>2</v>
      </c>
      <c r="D4" s="121" t="s">
        <v>3</v>
      </c>
      <c r="E4" s="122" t="s">
        <v>4</v>
      </c>
      <c r="F4" s="123" t="s">
        <v>5</v>
      </c>
      <c r="G4" s="123" t="s">
        <v>6</v>
      </c>
      <c r="H4" s="121" t="s">
        <v>7</v>
      </c>
      <c r="I4" s="122" t="s">
        <v>58</v>
      </c>
      <c r="J4" s="122" t="s">
        <v>59</v>
      </c>
      <c r="K4" s="57" t="s">
        <v>8</v>
      </c>
      <c r="L4" s="58" t="s">
        <v>9</v>
      </c>
      <c r="M4" s="58" t="s">
        <v>10</v>
      </c>
      <c r="O4" s="59" t="s">
        <v>11</v>
      </c>
      <c r="P4" s="59" t="s">
        <v>12</v>
      </c>
    </row>
    <row r="5" spans="1:16" s="10" customFormat="1" ht="12.75" customHeight="1">
      <c r="A5" s="135" t="s">
        <v>16</v>
      </c>
      <c r="B5" s="136"/>
      <c r="C5" s="136"/>
      <c r="D5" s="136"/>
      <c r="E5" s="136"/>
      <c r="F5" s="136"/>
      <c r="G5" s="136"/>
      <c r="H5" s="136"/>
      <c r="I5" s="136"/>
      <c r="J5" s="137"/>
      <c r="K5" s="57"/>
      <c r="L5" s="58"/>
      <c r="M5" s="58"/>
      <c r="O5" s="59"/>
      <c r="P5" s="59"/>
    </row>
    <row r="6" spans="1:16" s="10" customFormat="1" ht="12" customHeight="1">
      <c r="A6" s="60" t="s">
        <v>36</v>
      </c>
      <c r="B6" s="40">
        <v>1</v>
      </c>
      <c r="C6" s="2" t="s">
        <v>33</v>
      </c>
      <c r="D6" s="3">
        <f aca="true" t="shared" si="0" ref="D6:D15">SUM(E6:H6)</f>
        <v>15</v>
      </c>
      <c r="E6" s="61">
        <v>0</v>
      </c>
      <c r="F6" s="62"/>
      <c r="G6" s="62">
        <v>15</v>
      </c>
      <c r="H6" s="63"/>
      <c r="I6" s="3">
        <f aca="true" t="shared" si="1" ref="I6:I15">ROUNDUP(E6/15,0)</f>
        <v>0</v>
      </c>
      <c r="J6" s="4">
        <f aca="true" t="shared" si="2" ref="J6:J15">ROUNDUP((F6+G6+H6)/15,0)</f>
        <v>1</v>
      </c>
      <c r="K6" s="6" t="str">
        <f aca="true" t="shared" si="3" ref="K6:K14">"#REF!/25"</f>
        <v>#REF!/25</v>
      </c>
      <c r="L6" s="7">
        <v>0</v>
      </c>
      <c r="M6" s="7">
        <f aca="true" t="shared" si="4" ref="M6:M14">IF(G6&gt;0,1,0)</f>
        <v>1</v>
      </c>
      <c r="N6" s="8" t="str">
        <f>"#REF!/E5"</f>
        <v>#REF!/E5</v>
      </c>
      <c r="O6" s="9">
        <v>3</v>
      </c>
      <c r="P6" s="9" t="str">
        <f>"#REF!-P5"</f>
        <v>#REF!-P5</v>
      </c>
    </row>
    <row r="7" spans="1:16" s="10" customFormat="1" ht="12" customHeight="1">
      <c r="A7" s="60" t="s">
        <v>37</v>
      </c>
      <c r="B7" s="40">
        <v>2</v>
      </c>
      <c r="C7" s="2" t="s">
        <v>33</v>
      </c>
      <c r="D7" s="3">
        <f t="shared" si="0"/>
        <v>30</v>
      </c>
      <c r="E7" s="61">
        <v>15</v>
      </c>
      <c r="F7" s="62"/>
      <c r="G7" s="62">
        <v>15</v>
      </c>
      <c r="H7" s="63"/>
      <c r="I7" s="3">
        <f t="shared" si="1"/>
        <v>1</v>
      </c>
      <c r="J7" s="4">
        <f t="shared" si="2"/>
        <v>1</v>
      </c>
      <c r="K7" s="6"/>
      <c r="L7" s="7"/>
      <c r="M7" s="7"/>
      <c r="N7" s="8"/>
      <c r="O7" s="9"/>
      <c r="P7" s="9"/>
    </row>
    <row r="8" spans="1:16" s="10" customFormat="1" ht="12" customHeight="1">
      <c r="A8" s="60" t="s">
        <v>28</v>
      </c>
      <c r="B8" s="40">
        <v>2</v>
      </c>
      <c r="C8" s="2" t="s">
        <v>33</v>
      </c>
      <c r="D8" s="3">
        <f t="shared" si="0"/>
        <v>30</v>
      </c>
      <c r="E8" s="61">
        <v>15</v>
      </c>
      <c r="F8" s="62">
        <v>5</v>
      </c>
      <c r="G8" s="62">
        <v>10</v>
      </c>
      <c r="H8" s="63"/>
      <c r="I8" s="3">
        <f t="shared" si="1"/>
        <v>1</v>
      </c>
      <c r="J8" s="4">
        <f t="shared" si="2"/>
        <v>1</v>
      </c>
      <c r="K8" s="6"/>
      <c r="L8" s="7"/>
      <c r="M8" s="7"/>
      <c r="N8" s="8"/>
      <c r="O8" s="9"/>
      <c r="P8" s="9"/>
    </row>
    <row r="9" spans="1:16" s="10" customFormat="1" ht="12" customHeight="1">
      <c r="A9" s="60" t="s">
        <v>29</v>
      </c>
      <c r="B9" s="40">
        <v>4</v>
      </c>
      <c r="C9" s="2" t="s">
        <v>34</v>
      </c>
      <c r="D9" s="3">
        <f t="shared" si="0"/>
        <v>30</v>
      </c>
      <c r="E9" s="61">
        <v>15</v>
      </c>
      <c r="F9" s="62">
        <v>5</v>
      </c>
      <c r="G9" s="62">
        <v>10</v>
      </c>
      <c r="H9" s="63"/>
      <c r="I9" s="3">
        <f t="shared" si="1"/>
        <v>1</v>
      </c>
      <c r="J9" s="4">
        <f t="shared" si="2"/>
        <v>1</v>
      </c>
      <c r="K9" s="6"/>
      <c r="L9" s="7"/>
      <c r="M9" s="7"/>
      <c r="N9" s="8"/>
      <c r="O9" s="9"/>
      <c r="P9" s="9"/>
    </row>
    <row r="10" spans="1:16" s="10" customFormat="1" ht="12" customHeight="1">
      <c r="A10" s="60" t="s">
        <v>30</v>
      </c>
      <c r="B10" s="40">
        <v>5</v>
      </c>
      <c r="C10" s="2" t="s">
        <v>34</v>
      </c>
      <c r="D10" s="3">
        <f t="shared" si="0"/>
        <v>45</v>
      </c>
      <c r="E10" s="61">
        <v>15</v>
      </c>
      <c r="F10" s="62">
        <v>10</v>
      </c>
      <c r="G10" s="62">
        <v>20</v>
      </c>
      <c r="H10" s="63"/>
      <c r="I10" s="3">
        <f t="shared" si="1"/>
        <v>1</v>
      </c>
      <c r="J10" s="4">
        <f t="shared" si="2"/>
        <v>2</v>
      </c>
      <c r="K10" s="6"/>
      <c r="L10" s="7"/>
      <c r="M10" s="7"/>
      <c r="N10" s="8"/>
      <c r="O10" s="9"/>
      <c r="P10" s="9"/>
    </row>
    <row r="11" spans="1:16" s="10" customFormat="1" ht="24.75" customHeight="1">
      <c r="A11" s="117" t="s">
        <v>67</v>
      </c>
      <c r="B11" s="40">
        <v>5</v>
      </c>
      <c r="C11" s="2" t="s">
        <v>34</v>
      </c>
      <c r="D11" s="3">
        <f t="shared" si="0"/>
        <v>60</v>
      </c>
      <c r="E11" s="61">
        <v>30</v>
      </c>
      <c r="F11" s="62">
        <v>10</v>
      </c>
      <c r="G11" s="62">
        <v>20</v>
      </c>
      <c r="H11" s="63"/>
      <c r="I11" s="3">
        <f t="shared" si="1"/>
        <v>2</v>
      </c>
      <c r="J11" s="4">
        <f t="shared" si="2"/>
        <v>2</v>
      </c>
      <c r="K11" s="6" t="str">
        <f t="shared" si="3"/>
        <v>#REF!/25</v>
      </c>
      <c r="L11" s="7">
        <v>0</v>
      </c>
      <c r="M11" s="7">
        <f t="shared" si="4"/>
        <v>1</v>
      </c>
      <c r="N11" s="8" t="str">
        <f>"#REF!/E7"</f>
        <v>#REF!/E7</v>
      </c>
      <c r="O11" s="9">
        <f>D11/25</f>
        <v>2.4</v>
      </c>
      <c r="P11" s="9" t="str">
        <f>"#REF!-P7"</f>
        <v>#REF!-P7</v>
      </c>
    </row>
    <row r="12" spans="1:16" s="10" customFormat="1" ht="24.75" customHeight="1">
      <c r="A12" s="117" t="s">
        <v>68</v>
      </c>
      <c r="B12" s="40">
        <v>2</v>
      </c>
      <c r="C12" s="2" t="s">
        <v>33</v>
      </c>
      <c r="D12" s="3">
        <f t="shared" si="0"/>
        <v>30</v>
      </c>
      <c r="E12" s="61">
        <v>15</v>
      </c>
      <c r="F12" s="62"/>
      <c r="G12" s="62">
        <v>15</v>
      </c>
      <c r="H12" s="63"/>
      <c r="I12" s="3">
        <f t="shared" si="1"/>
        <v>1</v>
      </c>
      <c r="J12" s="4">
        <f t="shared" si="2"/>
        <v>1</v>
      </c>
      <c r="K12" s="6" t="str">
        <f t="shared" si="3"/>
        <v>#REF!/25</v>
      </c>
      <c r="L12" s="7">
        <v>0</v>
      </c>
      <c r="M12" s="7">
        <f t="shared" si="4"/>
        <v>1</v>
      </c>
      <c r="N12" s="8" t="str">
        <f>"#REF!/E8"</f>
        <v>#REF!/E8</v>
      </c>
      <c r="O12" s="9">
        <v>0.6</v>
      </c>
      <c r="P12" s="9" t="str">
        <f>"#REF!-P8"</f>
        <v>#REF!-P8</v>
      </c>
    </row>
    <row r="13" spans="1:16" s="11" customFormat="1" ht="12" customHeight="1">
      <c r="A13" s="60" t="s">
        <v>31</v>
      </c>
      <c r="B13" s="40">
        <v>3</v>
      </c>
      <c r="C13" s="2" t="s">
        <v>33</v>
      </c>
      <c r="D13" s="3">
        <f t="shared" si="0"/>
        <v>45</v>
      </c>
      <c r="E13" s="61">
        <v>15</v>
      </c>
      <c r="F13" s="64"/>
      <c r="G13" s="62">
        <v>30</v>
      </c>
      <c r="H13" s="63"/>
      <c r="I13" s="3">
        <f t="shared" si="1"/>
        <v>1</v>
      </c>
      <c r="J13" s="4">
        <f t="shared" si="2"/>
        <v>2</v>
      </c>
      <c r="K13" s="6" t="str">
        <f t="shared" si="3"/>
        <v>#REF!/25</v>
      </c>
      <c r="L13" s="7">
        <v>0</v>
      </c>
      <c r="M13" s="7">
        <f t="shared" si="4"/>
        <v>1</v>
      </c>
      <c r="N13" s="8" t="str">
        <f>"#REF!/E9"</f>
        <v>#REF!/E9</v>
      </c>
      <c r="O13" s="9">
        <v>0.6</v>
      </c>
      <c r="P13" s="9" t="str">
        <f>"#REF!-P9"</f>
        <v>#REF!-P9</v>
      </c>
    </row>
    <row r="14" spans="1:16" s="10" customFormat="1" ht="12" customHeight="1">
      <c r="A14" s="65" t="s">
        <v>32</v>
      </c>
      <c r="B14" s="45">
        <v>4</v>
      </c>
      <c r="C14" s="46" t="s">
        <v>34</v>
      </c>
      <c r="D14" s="3">
        <f t="shared" si="0"/>
        <v>45</v>
      </c>
      <c r="E14" s="61">
        <v>30</v>
      </c>
      <c r="F14" s="62">
        <v>15</v>
      </c>
      <c r="G14" s="62"/>
      <c r="H14" s="63"/>
      <c r="I14" s="3">
        <f t="shared" si="1"/>
        <v>2</v>
      </c>
      <c r="J14" s="4">
        <f t="shared" si="2"/>
        <v>1</v>
      </c>
      <c r="K14" s="6" t="str">
        <f t="shared" si="3"/>
        <v>#REF!/25</v>
      </c>
      <c r="L14" s="12">
        <v>1</v>
      </c>
      <c r="M14" s="7">
        <f t="shared" si="4"/>
        <v>0</v>
      </c>
      <c r="N14" s="8" t="str">
        <f>"#REF!/E10"</f>
        <v>#REF!/E10</v>
      </c>
      <c r="O14" s="9">
        <f>D14/25</f>
        <v>1.8</v>
      </c>
      <c r="P14" s="9" t="str">
        <f>"#REF!-P10"</f>
        <v>#REF!-P10</v>
      </c>
    </row>
    <row r="15" spans="1:16" s="10" customFormat="1" ht="12" customHeight="1">
      <c r="A15" s="60" t="s">
        <v>35</v>
      </c>
      <c r="B15" s="47">
        <v>2</v>
      </c>
      <c r="C15" s="48" t="s">
        <v>33</v>
      </c>
      <c r="D15" s="44">
        <f t="shared" si="0"/>
        <v>39</v>
      </c>
      <c r="E15" s="61">
        <v>15</v>
      </c>
      <c r="F15" s="62"/>
      <c r="G15" s="62">
        <v>24</v>
      </c>
      <c r="H15" s="63"/>
      <c r="I15" s="3">
        <f t="shared" si="1"/>
        <v>1</v>
      </c>
      <c r="J15" s="4">
        <f t="shared" si="2"/>
        <v>2</v>
      </c>
      <c r="K15" s="6"/>
      <c r="L15" s="12"/>
      <c r="M15" s="7"/>
      <c r="N15" s="8"/>
      <c r="O15" s="9"/>
      <c r="P15" s="9"/>
    </row>
    <row r="16" spans="1:16" s="11" customFormat="1" ht="12" customHeight="1">
      <c r="A16" s="105" t="s">
        <v>13</v>
      </c>
      <c r="B16" s="106">
        <f>SUM(B6:B15)</f>
        <v>30</v>
      </c>
      <c r="C16" s="107">
        <f>COUNTIF(C6:C15,"e")</f>
        <v>4</v>
      </c>
      <c r="D16" s="108">
        <f aca="true" t="shared" si="5" ref="D16:K16">SUM(D6:D15)</f>
        <v>369</v>
      </c>
      <c r="E16" s="108">
        <f t="shared" si="5"/>
        <v>165</v>
      </c>
      <c r="F16" s="108">
        <f t="shared" si="5"/>
        <v>45</v>
      </c>
      <c r="G16" s="108">
        <f t="shared" si="5"/>
        <v>159</v>
      </c>
      <c r="H16" s="109">
        <f t="shared" si="5"/>
        <v>0</v>
      </c>
      <c r="I16" s="110">
        <f t="shared" si="5"/>
        <v>11</v>
      </c>
      <c r="J16" s="112">
        <f t="shared" si="5"/>
        <v>14</v>
      </c>
      <c r="K16" s="37">
        <f t="shared" si="5"/>
        <v>0</v>
      </c>
      <c r="L16" s="14"/>
      <c r="M16" s="7"/>
      <c r="N16" s="8"/>
      <c r="O16" s="9"/>
      <c r="P16" s="9"/>
    </row>
    <row r="17" spans="1:16" s="11" customFormat="1" ht="12" customHeight="1">
      <c r="A17" s="138" t="s">
        <v>17</v>
      </c>
      <c r="B17" s="139"/>
      <c r="C17" s="139"/>
      <c r="D17" s="139"/>
      <c r="E17" s="139"/>
      <c r="F17" s="139"/>
      <c r="G17" s="139"/>
      <c r="H17" s="139"/>
      <c r="I17" s="139"/>
      <c r="J17" s="140"/>
      <c r="K17" s="37"/>
      <c r="L17" s="14"/>
      <c r="M17" s="7"/>
      <c r="N17" s="8"/>
      <c r="O17" s="9"/>
      <c r="P17" s="9"/>
    </row>
    <row r="18" spans="1:16" s="104" customFormat="1" ht="12" customHeight="1">
      <c r="A18" s="92" t="s">
        <v>65</v>
      </c>
      <c r="B18" s="93">
        <v>1</v>
      </c>
      <c r="C18" s="94" t="s">
        <v>33</v>
      </c>
      <c r="D18" s="95">
        <f aca="true" t="shared" si="6" ref="D18:D28">SUM(E18:H18)</f>
        <v>15</v>
      </c>
      <c r="E18" s="96">
        <v>15</v>
      </c>
      <c r="F18" s="96"/>
      <c r="G18" s="97"/>
      <c r="H18" s="96"/>
      <c r="I18" s="96">
        <f>ROUNDUP(E18/15,0)</f>
        <v>1</v>
      </c>
      <c r="J18" s="98">
        <f>ROUNDUP((F18+G18+H18)/15,0)</f>
        <v>0</v>
      </c>
      <c r="K18" s="99"/>
      <c r="L18" s="100"/>
      <c r="M18" s="101"/>
      <c r="N18" s="102"/>
      <c r="O18" s="103"/>
      <c r="P18" s="103"/>
    </row>
    <row r="19" spans="1:16" s="11" customFormat="1" ht="14.25" customHeight="1">
      <c r="A19" s="60" t="s">
        <v>69</v>
      </c>
      <c r="B19" s="90">
        <v>4</v>
      </c>
      <c r="C19" s="48" t="s">
        <v>34</v>
      </c>
      <c r="D19" s="44">
        <f t="shared" si="6"/>
        <v>30</v>
      </c>
      <c r="E19" s="61">
        <v>15</v>
      </c>
      <c r="F19" s="62">
        <v>15</v>
      </c>
      <c r="G19" s="62"/>
      <c r="H19" s="3"/>
      <c r="I19" s="3">
        <f aca="true" t="shared" si="7" ref="I19:I28">ROUNDUP(E19/15,0)</f>
        <v>1</v>
      </c>
      <c r="J19" s="4">
        <f aca="true" t="shared" si="8" ref="J19:J28">ROUNDUP((F19+G19+H19)/15,0)</f>
        <v>1</v>
      </c>
      <c r="K19" s="6" t="str">
        <f aca="true" t="shared" si="9" ref="K19:K24">"#REF!/25"</f>
        <v>#REF!/25</v>
      </c>
      <c r="L19" s="14">
        <v>0</v>
      </c>
      <c r="M19" s="7">
        <f aca="true" t="shared" si="10" ref="M19:M24">IF(G19&gt;0,1,0)</f>
        <v>0</v>
      </c>
      <c r="N19" s="8" t="str">
        <f>"#REF!/E18"</f>
        <v>#REF!/E18</v>
      </c>
      <c r="O19" s="9">
        <v>4</v>
      </c>
      <c r="P19" s="9" t="str">
        <f>"#REF!-P18"</f>
        <v>#REF!-P18</v>
      </c>
    </row>
    <row r="20" spans="1:16" s="15" customFormat="1" ht="29.25" customHeight="1">
      <c r="A20" s="118" t="s">
        <v>70</v>
      </c>
      <c r="B20" s="67">
        <v>4</v>
      </c>
      <c r="C20" s="91" t="s">
        <v>34</v>
      </c>
      <c r="D20" s="3">
        <f t="shared" si="6"/>
        <v>30</v>
      </c>
      <c r="E20" s="61">
        <v>15</v>
      </c>
      <c r="F20" s="62">
        <v>5</v>
      </c>
      <c r="G20" s="62">
        <v>10</v>
      </c>
      <c r="H20" s="3"/>
      <c r="I20" s="3">
        <f t="shared" si="7"/>
        <v>1</v>
      </c>
      <c r="J20" s="4">
        <f t="shared" si="8"/>
        <v>1</v>
      </c>
      <c r="K20" s="6" t="str">
        <f t="shared" si="9"/>
        <v>#REF!/25</v>
      </c>
      <c r="L20" s="7">
        <v>0</v>
      </c>
      <c r="M20" s="7">
        <f t="shared" si="10"/>
        <v>1</v>
      </c>
      <c r="N20" s="8" t="str">
        <f>"#REF!/E19"</f>
        <v>#REF!/E19</v>
      </c>
      <c r="O20" s="9">
        <v>4</v>
      </c>
      <c r="P20" s="9" t="str">
        <f>"#REF!-P19"</f>
        <v>#REF!-P19</v>
      </c>
    </row>
    <row r="21" spans="1:16" s="13" customFormat="1" ht="12" customHeight="1">
      <c r="A21" s="60" t="s">
        <v>23</v>
      </c>
      <c r="B21" s="40">
        <v>3</v>
      </c>
      <c r="C21" s="2" t="s">
        <v>33</v>
      </c>
      <c r="D21" s="3">
        <f t="shared" si="6"/>
        <v>45</v>
      </c>
      <c r="E21" s="61">
        <v>15</v>
      </c>
      <c r="F21" s="62">
        <v>10</v>
      </c>
      <c r="G21" s="62">
        <v>20</v>
      </c>
      <c r="H21" s="4"/>
      <c r="I21" s="3">
        <f t="shared" si="7"/>
        <v>1</v>
      </c>
      <c r="J21" s="4">
        <f t="shared" si="8"/>
        <v>2</v>
      </c>
      <c r="K21" s="6" t="str">
        <f t="shared" si="9"/>
        <v>#REF!/25</v>
      </c>
      <c r="L21" s="7">
        <v>0</v>
      </c>
      <c r="M21" s="7">
        <f t="shared" si="10"/>
        <v>1</v>
      </c>
      <c r="N21" s="8" t="str">
        <f>"#REF!/E20"</f>
        <v>#REF!/E20</v>
      </c>
      <c r="O21" s="9">
        <f>D21/25</f>
        <v>1.8</v>
      </c>
      <c r="P21" s="9" t="str">
        <f>"#REF!-P20"</f>
        <v>#REF!-P20</v>
      </c>
    </row>
    <row r="22" spans="1:16" s="11" customFormat="1" ht="12" customHeight="1">
      <c r="A22" s="60" t="s">
        <v>24</v>
      </c>
      <c r="B22" s="40">
        <v>3</v>
      </c>
      <c r="C22" s="39" t="s">
        <v>34</v>
      </c>
      <c r="D22" s="3">
        <f t="shared" si="6"/>
        <v>45</v>
      </c>
      <c r="E22" s="61">
        <v>15</v>
      </c>
      <c r="F22" s="68">
        <v>10</v>
      </c>
      <c r="G22" s="62">
        <v>20</v>
      </c>
      <c r="H22" s="3"/>
      <c r="I22" s="3">
        <f t="shared" si="7"/>
        <v>1</v>
      </c>
      <c r="J22" s="4">
        <f t="shared" si="8"/>
        <v>2</v>
      </c>
      <c r="K22" s="6" t="str">
        <f t="shared" si="9"/>
        <v>#REF!/25</v>
      </c>
      <c r="L22" s="14">
        <v>0</v>
      </c>
      <c r="M22" s="7">
        <f t="shared" si="10"/>
        <v>1</v>
      </c>
      <c r="N22" s="8" t="str">
        <f>"#REF!/E21"</f>
        <v>#REF!/E21</v>
      </c>
      <c r="O22" s="9">
        <f>D22/25</f>
        <v>1.8</v>
      </c>
      <c r="P22" s="9" t="str">
        <f>"#REF!-P21"</f>
        <v>#REF!-P21</v>
      </c>
    </row>
    <row r="23" spans="1:16" s="10" customFormat="1" ht="12" customHeight="1">
      <c r="A23" s="60" t="s">
        <v>25</v>
      </c>
      <c r="B23" s="40">
        <v>3</v>
      </c>
      <c r="C23" s="39" t="s">
        <v>33</v>
      </c>
      <c r="D23" s="3">
        <f t="shared" si="6"/>
        <v>45</v>
      </c>
      <c r="E23" s="69">
        <v>15</v>
      </c>
      <c r="F23" s="70">
        <v>10</v>
      </c>
      <c r="G23" s="71">
        <v>20</v>
      </c>
      <c r="H23" s="3"/>
      <c r="I23" s="3">
        <f t="shared" si="7"/>
        <v>1</v>
      </c>
      <c r="J23" s="4">
        <f t="shared" si="8"/>
        <v>2</v>
      </c>
      <c r="K23" s="6" t="str">
        <f t="shared" si="9"/>
        <v>#REF!/25</v>
      </c>
      <c r="L23" s="12">
        <v>1</v>
      </c>
      <c r="M23" s="7">
        <f t="shared" si="10"/>
        <v>1</v>
      </c>
      <c r="N23" s="8" t="str">
        <f>"#REF!/E22"</f>
        <v>#REF!/E22</v>
      </c>
      <c r="O23" s="9">
        <f>D23/25</f>
        <v>1.8</v>
      </c>
      <c r="P23" s="9" t="str">
        <f>"#REF!-P22"</f>
        <v>#REF!-P22</v>
      </c>
    </row>
    <row r="24" spans="1:16" s="13" customFormat="1" ht="12" customHeight="1">
      <c r="A24" s="60" t="s">
        <v>26</v>
      </c>
      <c r="B24" s="40">
        <v>3</v>
      </c>
      <c r="C24" s="38" t="s">
        <v>33</v>
      </c>
      <c r="D24" s="3">
        <f t="shared" si="6"/>
        <v>45</v>
      </c>
      <c r="E24" s="3">
        <v>15</v>
      </c>
      <c r="F24" s="3">
        <v>10</v>
      </c>
      <c r="G24" s="3">
        <v>20</v>
      </c>
      <c r="H24" s="3"/>
      <c r="I24" s="3">
        <f t="shared" si="7"/>
        <v>1</v>
      </c>
      <c r="J24" s="4">
        <f t="shared" si="8"/>
        <v>2</v>
      </c>
      <c r="K24" s="6" t="str">
        <f t="shared" si="9"/>
        <v>#REF!/25</v>
      </c>
      <c r="L24" s="12">
        <v>1</v>
      </c>
      <c r="M24" s="7">
        <f t="shared" si="10"/>
        <v>1</v>
      </c>
      <c r="N24" s="17" t="str">
        <f>"#REF!/E23"</f>
        <v>#REF!/E23</v>
      </c>
      <c r="O24" s="9">
        <f>D24/25</f>
        <v>1.8</v>
      </c>
      <c r="P24" s="9" t="str">
        <f>"#REF!-P23"</f>
        <v>#REF!-P23</v>
      </c>
    </row>
    <row r="25" spans="1:16" s="13" customFormat="1" ht="12" customHeight="1">
      <c r="A25" s="60" t="s">
        <v>27</v>
      </c>
      <c r="B25" s="40">
        <v>3</v>
      </c>
      <c r="C25" s="38" t="s">
        <v>33</v>
      </c>
      <c r="D25" s="3">
        <f t="shared" si="6"/>
        <v>45</v>
      </c>
      <c r="E25" s="3">
        <v>15</v>
      </c>
      <c r="F25" s="3">
        <v>10</v>
      </c>
      <c r="G25" s="3">
        <v>20</v>
      </c>
      <c r="H25" s="3"/>
      <c r="I25" s="3">
        <f t="shared" si="7"/>
        <v>1</v>
      </c>
      <c r="J25" s="4">
        <f t="shared" si="8"/>
        <v>2</v>
      </c>
      <c r="K25" s="6"/>
      <c r="L25" s="12"/>
      <c r="M25" s="7"/>
      <c r="N25" s="17"/>
      <c r="O25" s="9"/>
      <c r="P25" s="9"/>
    </row>
    <row r="26" spans="1:16" s="13" customFormat="1" ht="12" customHeight="1">
      <c r="A26" s="60" t="s">
        <v>38</v>
      </c>
      <c r="B26" s="40">
        <v>3</v>
      </c>
      <c r="C26" s="38" t="s">
        <v>33</v>
      </c>
      <c r="D26" s="3">
        <f t="shared" si="6"/>
        <v>30</v>
      </c>
      <c r="E26" s="3">
        <v>15</v>
      </c>
      <c r="F26" s="3"/>
      <c r="G26" s="3">
        <v>15</v>
      </c>
      <c r="H26" s="3"/>
      <c r="I26" s="3">
        <f t="shared" si="7"/>
        <v>1</v>
      </c>
      <c r="J26" s="4">
        <f t="shared" si="8"/>
        <v>1</v>
      </c>
      <c r="K26" s="6"/>
      <c r="L26" s="12"/>
      <c r="M26" s="7"/>
      <c r="N26" s="17"/>
      <c r="O26" s="9"/>
      <c r="P26" s="9"/>
    </row>
    <row r="27" spans="1:16" s="13" customFormat="1" ht="12" customHeight="1">
      <c r="A27" s="60" t="s">
        <v>63</v>
      </c>
      <c r="B27" s="72">
        <v>1</v>
      </c>
      <c r="C27" s="38" t="s">
        <v>33</v>
      </c>
      <c r="D27" s="3">
        <f t="shared" si="6"/>
        <v>6</v>
      </c>
      <c r="E27" s="3"/>
      <c r="F27" s="3">
        <v>6</v>
      </c>
      <c r="G27" s="3"/>
      <c r="H27" s="3"/>
      <c r="I27" s="3">
        <f>ROUNDUP(E27/15,0)</f>
        <v>0</v>
      </c>
      <c r="J27" s="4">
        <f>ROUNDUP((F27+G27+H27)/15,0)</f>
        <v>1</v>
      </c>
      <c r="K27" s="6"/>
      <c r="L27" s="12"/>
      <c r="M27" s="7"/>
      <c r="N27" s="17"/>
      <c r="O27" s="9"/>
      <c r="P27" s="9"/>
    </row>
    <row r="28" spans="1:16" s="11" customFormat="1" ht="12" customHeight="1">
      <c r="A28" s="73" t="s">
        <v>22</v>
      </c>
      <c r="B28" s="72">
        <v>2</v>
      </c>
      <c r="C28" s="2" t="s">
        <v>33</v>
      </c>
      <c r="D28" s="3">
        <f t="shared" si="6"/>
        <v>15</v>
      </c>
      <c r="E28" s="3"/>
      <c r="F28" s="3"/>
      <c r="G28" s="3">
        <v>15</v>
      </c>
      <c r="H28" s="3"/>
      <c r="I28" s="3">
        <f t="shared" si="7"/>
        <v>0</v>
      </c>
      <c r="J28" s="4">
        <f t="shared" si="8"/>
        <v>1</v>
      </c>
      <c r="K28" s="6" t="str">
        <f>"#REF!/25"</f>
        <v>#REF!/25</v>
      </c>
      <c r="L28" s="14">
        <v>0</v>
      </c>
      <c r="M28" s="7">
        <f>IF(G28&gt;0,1,0)</f>
        <v>1</v>
      </c>
      <c r="N28" s="8" t="str">
        <f>"#REF!/E25"</f>
        <v>#REF!/E25</v>
      </c>
      <c r="O28" s="9">
        <v>1</v>
      </c>
      <c r="P28" s="9" t="str">
        <f>"#REF!-P25"</f>
        <v>#REF!-P25</v>
      </c>
    </row>
    <row r="29" spans="1:16" s="10" customFormat="1" ht="12" customHeight="1">
      <c r="A29" s="111" t="s">
        <v>13</v>
      </c>
      <c r="B29" s="112">
        <f>SUM(B18:B28)</f>
        <v>30</v>
      </c>
      <c r="C29" s="113">
        <f>COUNTIF(C18:C28,"e")</f>
        <v>3</v>
      </c>
      <c r="D29" s="110">
        <f aca="true" t="shared" si="11" ref="D29:K29">SUM(D18:D28)</f>
        <v>351</v>
      </c>
      <c r="E29" s="110">
        <f t="shared" si="11"/>
        <v>135</v>
      </c>
      <c r="F29" s="110">
        <f t="shared" si="11"/>
        <v>76</v>
      </c>
      <c r="G29" s="110">
        <f t="shared" si="11"/>
        <v>140</v>
      </c>
      <c r="H29" s="110">
        <f t="shared" si="11"/>
        <v>0</v>
      </c>
      <c r="I29" s="110">
        <f t="shared" si="11"/>
        <v>9</v>
      </c>
      <c r="J29" s="112">
        <f t="shared" si="11"/>
        <v>15</v>
      </c>
      <c r="K29" s="6">
        <f t="shared" si="11"/>
        <v>0</v>
      </c>
      <c r="L29" s="7"/>
      <c r="M29" s="7"/>
      <c r="N29" s="8"/>
      <c r="O29" s="9"/>
      <c r="P29" s="9"/>
    </row>
    <row r="30" spans="1:16" s="10" customFormat="1" ht="12" customHeight="1">
      <c r="A30" s="141" t="s">
        <v>18</v>
      </c>
      <c r="B30" s="142"/>
      <c r="C30" s="142"/>
      <c r="D30" s="142"/>
      <c r="E30" s="142"/>
      <c r="F30" s="142"/>
      <c r="G30" s="142"/>
      <c r="H30" s="142"/>
      <c r="I30" s="142"/>
      <c r="J30" s="143"/>
      <c r="K30" s="6"/>
      <c r="L30" s="7"/>
      <c r="M30" s="7"/>
      <c r="N30" s="8"/>
      <c r="O30" s="9"/>
      <c r="P30" s="9"/>
    </row>
    <row r="31" spans="1:16" s="10" customFormat="1" ht="12" customHeight="1">
      <c r="A31" s="60" t="s">
        <v>39</v>
      </c>
      <c r="B31" s="40">
        <v>2</v>
      </c>
      <c r="C31" s="1" t="s">
        <v>33</v>
      </c>
      <c r="D31" s="3">
        <f aca="true" t="shared" si="12" ref="D31:D36">SUM(E31:H31)</f>
        <v>30</v>
      </c>
      <c r="E31" s="3">
        <v>15</v>
      </c>
      <c r="F31" s="3"/>
      <c r="G31" s="5">
        <v>15</v>
      </c>
      <c r="H31" s="3"/>
      <c r="I31" s="3">
        <f aca="true" t="shared" si="13" ref="I31:I36">ROUNDUP(E31/15,0)</f>
        <v>1</v>
      </c>
      <c r="J31" s="4">
        <f aca="true" t="shared" si="14" ref="J31:J36">ROUNDUP((F31+G31+H31)/17,0)</f>
        <v>1</v>
      </c>
      <c r="K31" s="6" t="str">
        <f aca="true" t="shared" si="15" ref="K31:K36">"#REF!/25"</f>
        <v>#REF!/25</v>
      </c>
      <c r="L31" s="7">
        <v>0</v>
      </c>
      <c r="M31" s="7">
        <f aca="true" t="shared" si="16" ref="M31:M36">IF(G31&gt;0,1,0)</f>
        <v>1</v>
      </c>
      <c r="N31" s="8" t="str">
        <f>"#REF!/E27"</f>
        <v>#REF!/E27</v>
      </c>
      <c r="O31" s="9">
        <v>2.6</v>
      </c>
      <c r="P31" s="9" t="str">
        <f>"#REF!-P27"</f>
        <v>#REF!-P27</v>
      </c>
    </row>
    <row r="32" spans="1:16" s="10" customFormat="1" ht="12" customHeight="1">
      <c r="A32" s="60" t="s">
        <v>20</v>
      </c>
      <c r="B32" s="40">
        <v>4</v>
      </c>
      <c r="C32" s="1" t="s">
        <v>34</v>
      </c>
      <c r="D32" s="3">
        <f t="shared" si="12"/>
        <v>60</v>
      </c>
      <c r="E32" s="4">
        <v>30</v>
      </c>
      <c r="F32" s="4">
        <v>10</v>
      </c>
      <c r="G32" s="16">
        <v>20</v>
      </c>
      <c r="H32" s="4"/>
      <c r="I32" s="3">
        <f t="shared" si="13"/>
        <v>2</v>
      </c>
      <c r="J32" s="4">
        <f t="shared" si="14"/>
        <v>2</v>
      </c>
      <c r="K32" s="6" t="str">
        <f t="shared" si="15"/>
        <v>#REF!/25</v>
      </c>
      <c r="L32" s="7">
        <v>0</v>
      </c>
      <c r="M32" s="7">
        <f t="shared" si="16"/>
        <v>1</v>
      </c>
      <c r="N32" s="8" t="str">
        <f>"#REF!/E28"</f>
        <v>#REF!/E28</v>
      </c>
      <c r="O32" s="9">
        <v>2.5</v>
      </c>
      <c r="P32" s="9" t="str">
        <f>"#REF!-P28"</f>
        <v>#REF!-P28</v>
      </c>
    </row>
    <row r="33" spans="1:16" s="10" customFormat="1" ht="12" customHeight="1">
      <c r="A33" s="60" t="s">
        <v>21</v>
      </c>
      <c r="B33" s="40">
        <v>3</v>
      </c>
      <c r="C33" s="2" t="s">
        <v>33</v>
      </c>
      <c r="D33" s="3">
        <f t="shared" si="12"/>
        <v>30</v>
      </c>
      <c r="E33" s="4"/>
      <c r="F33" s="3">
        <v>10</v>
      </c>
      <c r="G33" s="5">
        <v>20</v>
      </c>
      <c r="H33" s="3"/>
      <c r="I33" s="3">
        <f t="shared" si="13"/>
        <v>0</v>
      </c>
      <c r="J33" s="4">
        <f t="shared" si="14"/>
        <v>2</v>
      </c>
      <c r="K33" s="6" t="str">
        <f t="shared" si="15"/>
        <v>#REF!/25</v>
      </c>
      <c r="L33" s="7">
        <v>0</v>
      </c>
      <c r="M33" s="7">
        <f t="shared" si="16"/>
        <v>1</v>
      </c>
      <c r="N33" s="8" t="str">
        <f>"#REF!/E29"</f>
        <v>#REF!/E29</v>
      </c>
      <c r="O33" s="9">
        <v>2.6</v>
      </c>
      <c r="P33" s="9" t="str">
        <f>"#REF!-P29"</f>
        <v>#REF!-P29</v>
      </c>
    </row>
    <row r="34" spans="1:16" s="10" customFormat="1" ht="12" customHeight="1">
      <c r="A34" s="60" t="s">
        <v>64</v>
      </c>
      <c r="B34" s="40">
        <v>3</v>
      </c>
      <c r="C34" s="2" t="s">
        <v>34</v>
      </c>
      <c r="D34" s="3">
        <f t="shared" si="12"/>
        <v>30</v>
      </c>
      <c r="E34" s="4">
        <v>15</v>
      </c>
      <c r="F34" s="3"/>
      <c r="G34" s="5">
        <v>15</v>
      </c>
      <c r="H34" s="18"/>
      <c r="I34" s="3">
        <f t="shared" si="13"/>
        <v>1</v>
      </c>
      <c r="J34" s="4">
        <f t="shared" si="14"/>
        <v>1</v>
      </c>
      <c r="K34" s="6" t="str">
        <f t="shared" si="15"/>
        <v>#REF!/25</v>
      </c>
      <c r="L34" s="7">
        <v>0</v>
      </c>
      <c r="M34" s="7">
        <f t="shared" si="16"/>
        <v>1</v>
      </c>
      <c r="N34" s="8" t="str">
        <f>"#REF!/E30"</f>
        <v>#REF!/E30</v>
      </c>
      <c r="O34" s="9">
        <v>2.5</v>
      </c>
      <c r="P34" s="9" t="str">
        <f>"#REF!-P30"</f>
        <v>#REF!-P30</v>
      </c>
    </row>
    <row r="35" spans="1:16" s="10" customFormat="1" ht="12" customHeight="1">
      <c r="A35" s="73" t="s">
        <v>22</v>
      </c>
      <c r="B35" s="40">
        <v>3</v>
      </c>
      <c r="C35" s="2" t="s">
        <v>33</v>
      </c>
      <c r="D35" s="3">
        <f t="shared" si="12"/>
        <v>30</v>
      </c>
      <c r="E35" s="4"/>
      <c r="F35" s="3"/>
      <c r="G35" s="3">
        <v>30</v>
      </c>
      <c r="H35" s="3"/>
      <c r="I35" s="3">
        <f t="shared" si="13"/>
        <v>0</v>
      </c>
      <c r="J35" s="4">
        <f t="shared" si="14"/>
        <v>2</v>
      </c>
      <c r="K35" s="6" t="str">
        <f t="shared" si="15"/>
        <v>#REF!/25</v>
      </c>
      <c r="L35" s="7">
        <v>0</v>
      </c>
      <c r="M35" s="7">
        <f t="shared" si="16"/>
        <v>1</v>
      </c>
      <c r="N35" s="8" t="str">
        <f>"#REF!/E31"</f>
        <v>#REF!/E31</v>
      </c>
      <c r="O35" s="9">
        <v>2.2</v>
      </c>
      <c r="P35" s="9" t="str">
        <f>"#REF!-P31"</f>
        <v>#REF!-P31</v>
      </c>
    </row>
    <row r="36" spans="1:16" s="10" customFormat="1" ht="12" customHeight="1">
      <c r="A36" s="60" t="s">
        <v>40</v>
      </c>
      <c r="B36" s="40">
        <v>15</v>
      </c>
      <c r="C36" s="1"/>
      <c r="D36" s="3">
        <f t="shared" si="12"/>
        <v>0</v>
      </c>
      <c r="E36" s="4"/>
      <c r="F36" s="4"/>
      <c r="G36" s="16"/>
      <c r="H36" s="4"/>
      <c r="I36" s="3">
        <f t="shared" si="13"/>
        <v>0</v>
      </c>
      <c r="J36" s="4">
        <f t="shared" si="14"/>
        <v>0</v>
      </c>
      <c r="K36" s="6" t="str">
        <f t="shared" si="15"/>
        <v>#REF!/25</v>
      </c>
      <c r="L36" s="7">
        <v>0</v>
      </c>
      <c r="M36" s="7">
        <f t="shared" si="16"/>
        <v>0</v>
      </c>
      <c r="N36" s="8" t="str">
        <f>"#REF!/E32"</f>
        <v>#REF!/E32</v>
      </c>
      <c r="O36" s="9">
        <f>D36/25</f>
        <v>0</v>
      </c>
      <c r="P36" s="9" t="str">
        <f>"#REF!-P32"</f>
        <v>#REF!-P32</v>
      </c>
    </row>
    <row r="37" spans="1:16" s="10" customFormat="1" ht="12" customHeight="1">
      <c r="A37" s="111" t="s">
        <v>13</v>
      </c>
      <c r="B37" s="112">
        <f>SUM(B31:B36)</f>
        <v>30</v>
      </c>
      <c r="C37" s="113">
        <f>COUNTIF(C31:C36,"e")</f>
        <v>2</v>
      </c>
      <c r="D37" s="110">
        <f>SUM(D31:D36)</f>
        <v>180</v>
      </c>
      <c r="E37" s="110">
        <f>SUM(E31:E36)</f>
        <v>60</v>
      </c>
      <c r="F37" s="110">
        <f>SUM(F31:F36)</f>
        <v>20</v>
      </c>
      <c r="G37" s="110">
        <f>SUM(G31:G36)</f>
        <v>100</v>
      </c>
      <c r="H37" s="110"/>
      <c r="I37" s="110">
        <f>SUM(I31:I36)</f>
        <v>4</v>
      </c>
      <c r="J37" s="110">
        <f>SUM(J31:J36)</f>
        <v>8</v>
      </c>
      <c r="K37" s="6">
        <f>SUM(K31:K36)</f>
        <v>0</v>
      </c>
      <c r="L37" s="7"/>
      <c r="M37" s="7"/>
      <c r="N37" s="8"/>
      <c r="O37" s="9"/>
      <c r="P37" s="9"/>
    </row>
    <row r="38" spans="1:16" s="10" customFormat="1" ht="12" customHeight="1">
      <c r="A38" s="114" t="s">
        <v>19</v>
      </c>
      <c r="B38" s="115">
        <f>B16+B29+B37</f>
        <v>90</v>
      </c>
      <c r="C38" s="116"/>
      <c r="D38" s="112">
        <f>D16+D29+D37</f>
        <v>900</v>
      </c>
      <c r="E38" s="112">
        <f>E16+E29+E37</f>
        <v>360</v>
      </c>
      <c r="F38" s="112">
        <f>F16+F29+F37</f>
        <v>141</v>
      </c>
      <c r="G38" s="112">
        <f>G16+G29+G37</f>
        <v>399</v>
      </c>
      <c r="H38" s="112">
        <f>H16+H29+H37</f>
        <v>0</v>
      </c>
      <c r="I38" s="19"/>
      <c r="J38" s="49"/>
      <c r="K38" s="20" t="str">
        <f>"#REF!/25"</f>
        <v>#REF!/25</v>
      </c>
      <c r="L38" s="7"/>
      <c r="M38" s="7"/>
      <c r="O38" s="9"/>
      <c r="P38" s="9"/>
    </row>
    <row r="39" spans="1:16" s="25" customFormat="1" ht="13.5">
      <c r="A39" s="41" t="s">
        <v>14</v>
      </c>
      <c r="B39" s="43"/>
      <c r="C39" s="42"/>
      <c r="D39" s="74"/>
      <c r="E39" s="35">
        <f>(E38/D38)*100</f>
        <v>40</v>
      </c>
      <c r="F39" s="35">
        <f>(F38/D38)*100</f>
        <v>15.666666666666668</v>
      </c>
      <c r="G39" s="35">
        <f>(G38/D38)*100</f>
        <v>44.333333333333336</v>
      </c>
      <c r="H39" s="35">
        <f>(H38/D38)*100</f>
        <v>0</v>
      </c>
      <c r="I39" s="21"/>
      <c r="J39" s="22"/>
      <c r="K39" s="23"/>
      <c r="L39" s="24"/>
      <c r="M39" s="24"/>
      <c r="O39" s="24"/>
      <c r="P39" s="24"/>
    </row>
    <row r="40" spans="1:16" s="34" customFormat="1" ht="13.5">
      <c r="A40" s="75"/>
      <c r="B40" s="36"/>
      <c r="C40" s="26"/>
      <c r="D40" s="27"/>
      <c r="E40" s="28"/>
      <c r="F40" s="29"/>
      <c r="G40" s="30"/>
      <c r="H40" s="31"/>
      <c r="I40" s="134"/>
      <c r="J40" s="134"/>
      <c r="K40" s="32"/>
      <c r="L40" s="33"/>
      <c r="M40" s="33"/>
      <c r="O40" s="33"/>
      <c r="P40" s="33"/>
    </row>
    <row r="41" ht="12.75">
      <c r="J41" s="56"/>
    </row>
    <row r="42" ht="12.75">
      <c r="J42" s="56"/>
    </row>
    <row r="43" ht="12.75">
      <c r="J43" s="56"/>
    </row>
    <row r="44" ht="12.75">
      <c r="J44" s="56"/>
    </row>
    <row r="45" ht="12.75">
      <c r="J45" s="56"/>
    </row>
    <row r="46" ht="12.75">
      <c r="J46" s="56"/>
    </row>
    <row r="47" ht="12.75">
      <c r="J47" s="56"/>
    </row>
    <row r="48" ht="12.75">
      <c r="J48" s="56"/>
    </row>
    <row r="49" ht="12.75">
      <c r="J49" s="56"/>
    </row>
    <row r="50" ht="12.75">
      <c r="J50" s="56"/>
    </row>
    <row r="51" ht="12.75">
      <c r="J51" s="56"/>
    </row>
    <row r="52" ht="12.75">
      <c r="J52" s="56"/>
    </row>
    <row r="53" ht="12.75">
      <c r="J53" s="56"/>
    </row>
    <row r="54" ht="12.75">
      <c r="J54" s="56"/>
    </row>
    <row r="55" ht="12.75">
      <c r="J55" s="56"/>
    </row>
    <row r="56" ht="12.75">
      <c r="J56" s="56"/>
    </row>
    <row r="57" ht="12.75">
      <c r="J57" s="56"/>
    </row>
    <row r="58" ht="12.75">
      <c r="J58" s="56"/>
    </row>
    <row r="59" ht="12.75">
      <c r="J59" s="56"/>
    </row>
    <row r="60" ht="12.75">
      <c r="J60" s="56"/>
    </row>
    <row r="61" ht="12.75">
      <c r="J61" s="56"/>
    </row>
    <row r="62" ht="12.75">
      <c r="J62" s="56"/>
    </row>
    <row r="63" ht="12.75">
      <c r="J63" s="56"/>
    </row>
    <row r="64" ht="12.75">
      <c r="J64" s="56"/>
    </row>
    <row r="65" ht="12.75">
      <c r="J65" s="56"/>
    </row>
    <row r="66" ht="12.75">
      <c r="J66" s="56"/>
    </row>
    <row r="67" ht="12.75">
      <c r="J67" s="56"/>
    </row>
    <row r="68" ht="12.75">
      <c r="J68" s="56"/>
    </row>
    <row r="69" ht="12.75">
      <c r="J69" s="56"/>
    </row>
    <row r="70" ht="12.75">
      <c r="J70" s="56"/>
    </row>
    <row r="71" ht="12.75">
      <c r="J71" s="56"/>
    </row>
    <row r="72" ht="12.75">
      <c r="J72" s="56"/>
    </row>
    <row r="73" ht="12.75">
      <c r="J73" s="56"/>
    </row>
    <row r="74" ht="12.75">
      <c r="J74" s="56"/>
    </row>
    <row r="75" ht="12.75">
      <c r="J75" s="56"/>
    </row>
    <row r="76" ht="12.75">
      <c r="J76" s="56"/>
    </row>
    <row r="77" ht="12.75">
      <c r="J77" s="56"/>
    </row>
    <row r="78" ht="12.75">
      <c r="J78" s="56"/>
    </row>
    <row r="79" ht="12.75">
      <c r="J79" s="56"/>
    </row>
    <row r="80" ht="12.75">
      <c r="J80" s="56"/>
    </row>
    <row r="81" ht="12.75">
      <c r="J81" s="56"/>
    </row>
    <row r="82" ht="12.75">
      <c r="J82" s="56"/>
    </row>
    <row r="83" ht="12.75">
      <c r="J83" s="56"/>
    </row>
    <row r="84" ht="12.75">
      <c r="J84" s="56"/>
    </row>
    <row r="85" ht="12.75">
      <c r="J85" s="56"/>
    </row>
    <row r="86" ht="12.75">
      <c r="J86" s="56"/>
    </row>
    <row r="87" ht="12.75">
      <c r="J87" s="56"/>
    </row>
    <row r="88" ht="12.75">
      <c r="J88" s="56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96" ht="12.75">
      <c r="J96" s="56"/>
    </row>
    <row r="97" ht="12.75">
      <c r="J97" s="56"/>
    </row>
    <row r="98" ht="12.75">
      <c r="J98" s="56"/>
    </row>
    <row r="99" ht="12.75">
      <c r="J99" s="56"/>
    </row>
    <row r="100" ht="12.75">
      <c r="J100" s="56"/>
    </row>
    <row r="101" ht="12.75">
      <c r="J101" s="56"/>
    </row>
    <row r="102" ht="12.75">
      <c r="J102" s="56"/>
    </row>
    <row r="103" ht="12.75">
      <c r="J103" s="56"/>
    </row>
    <row r="104" ht="12.75">
      <c r="J104" s="56"/>
    </row>
    <row r="105" ht="12.75">
      <c r="J105" s="56"/>
    </row>
    <row r="106" ht="12.75">
      <c r="J106" s="56"/>
    </row>
    <row r="107" ht="12.75">
      <c r="J107" s="56"/>
    </row>
    <row r="108" ht="12.75">
      <c r="J108" s="56"/>
    </row>
    <row r="109" ht="12.75">
      <c r="J109" s="56"/>
    </row>
    <row r="110" ht="12.75">
      <c r="J110" s="56"/>
    </row>
    <row r="111" ht="12.75">
      <c r="J111" s="56"/>
    </row>
    <row r="112" ht="12.75">
      <c r="J112" s="56"/>
    </row>
    <row r="113" ht="12.75">
      <c r="J113" s="56"/>
    </row>
    <row r="114" ht="12.75">
      <c r="J114" s="56"/>
    </row>
    <row r="115" ht="12.75">
      <c r="J115" s="56"/>
    </row>
    <row r="116" ht="12.75">
      <c r="J116" s="56"/>
    </row>
    <row r="117" ht="12.75">
      <c r="J117" s="56"/>
    </row>
    <row r="118" ht="12.75">
      <c r="J118" s="56"/>
    </row>
    <row r="119" ht="12.75">
      <c r="J119" s="56"/>
    </row>
    <row r="120" ht="12.75">
      <c r="J120" s="56"/>
    </row>
    <row r="121" ht="12.75">
      <c r="J121" s="56"/>
    </row>
    <row r="122" ht="12.75">
      <c r="J122" s="56"/>
    </row>
    <row r="123" ht="12.75">
      <c r="J123" s="56"/>
    </row>
    <row r="124" ht="12.75">
      <c r="J124" s="56"/>
    </row>
    <row r="125" ht="12.75">
      <c r="J125" s="56"/>
    </row>
    <row r="126" ht="12.75">
      <c r="J126" s="56"/>
    </row>
    <row r="127" ht="12.75">
      <c r="J127" s="56"/>
    </row>
    <row r="128" ht="12.75">
      <c r="J128" s="56"/>
    </row>
    <row r="129" ht="12.75">
      <c r="J129" s="56"/>
    </row>
    <row r="130" ht="12.75">
      <c r="J130" s="56"/>
    </row>
    <row r="131" ht="12.75">
      <c r="J131" s="56"/>
    </row>
    <row r="132" ht="12.75">
      <c r="J132" s="56"/>
    </row>
    <row r="133" ht="12.75">
      <c r="J133" s="56"/>
    </row>
    <row r="134" ht="12.75">
      <c r="J134" s="56"/>
    </row>
    <row r="135" ht="12.75">
      <c r="J135" s="56"/>
    </row>
    <row r="136" ht="12.75">
      <c r="J136" s="56"/>
    </row>
    <row r="137" ht="12.75">
      <c r="J137" s="56"/>
    </row>
    <row r="138" ht="12.75">
      <c r="J138" s="56"/>
    </row>
    <row r="139" ht="12.75">
      <c r="J139" s="56"/>
    </row>
    <row r="140" ht="12.75">
      <c r="J140" s="56"/>
    </row>
  </sheetData>
  <sheetProtection selectLockedCells="1" selectUnlockedCells="1"/>
  <mergeCells count="6">
    <mergeCell ref="A1:J1"/>
    <mergeCell ref="A2:J2"/>
    <mergeCell ref="I40:J40"/>
    <mergeCell ref="A5:J5"/>
    <mergeCell ref="A17:J17"/>
    <mergeCell ref="A30:J30"/>
  </mergeCells>
  <printOptions/>
  <pageMargins left="0" right="0" top="0.62" bottom="0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43.00390625" style="0" customWidth="1"/>
    <col min="2" max="10" width="6.28125" style="0" customWidth="1"/>
  </cols>
  <sheetData>
    <row r="1" spans="1:10" ht="12.75">
      <c r="A1" s="144" t="s">
        <v>15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45.75" customHeight="1">
      <c r="A2" s="145" t="s">
        <v>66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01.25">
      <c r="A3" s="77" t="s">
        <v>0</v>
      </c>
      <c r="B3" s="78" t="s">
        <v>1</v>
      </c>
      <c r="C3" s="79" t="s">
        <v>2</v>
      </c>
      <c r="D3" s="79" t="s">
        <v>3</v>
      </c>
      <c r="E3" s="80" t="s">
        <v>4</v>
      </c>
      <c r="F3" s="81" t="s">
        <v>5</v>
      </c>
      <c r="G3" s="81" t="s">
        <v>6</v>
      </c>
      <c r="H3" s="79" t="s">
        <v>7</v>
      </c>
      <c r="I3" s="80" t="s">
        <v>58</v>
      </c>
      <c r="J3" s="80" t="s">
        <v>59</v>
      </c>
    </row>
    <row r="4" spans="1:10" ht="12.75">
      <c r="A4" s="146" t="s">
        <v>60</v>
      </c>
      <c r="B4" s="147"/>
      <c r="C4" s="147"/>
      <c r="D4" s="147"/>
      <c r="E4" s="147"/>
      <c r="F4" s="147"/>
      <c r="G4" s="147"/>
      <c r="H4" s="147"/>
      <c r="I4" s="147"/>
      <c r="J4" s="148"/>
    </row>
    <row r="5" spans="1:10" ht="18">
      <c r="A5" s="82" t="s">
        <v>41</v>
      </c>
      <c r="B5" s="66">
        <v>2</v>
      </c>
      <c r="C5" s="83" t="s">
        <v>33</v>
      </c>
      <c r="D5" s="84">
        <v>30</v>
      </c>
      <c r="E5" s="85">
        <v>15</v>
      </c>
      <c r="F5" s="70"/>
      <c r="G5" s="70">
        <v>15</v>
      </c>
      <c r="H5" s="86"/>
      <c r="I5" s="84">
        <f>E5/15</f>
        <v>1</v>
      </c>
      <c r="J5" s="84">
        <f>ROUNDUP((F5+G5+H5)/15,0)</f>
        <v>1</v>
      </c>
    </row>
    <row r="6" spans="1:10" ht="18">
      <c r="A6" s="82" t="s">
        <v>42</v>
      </c>
      <c r="B6" s="66">
        <v>2</v>
      </c>
      <c r="C6" s="83" t="s">
        <v>33</v>
      </c>
      <c r="D6" s="84">
        <v>30</v>
      </c>
      <c r="E6" s="85">
        <v>15</v>
      </c>
      <c r="F6" s="70"/>
      <c r="G6" s="70">
        <v>15</v>
      </c>
      <c r="H6" s="86"/>
      <c r="I6" s="84">
        <f aca="true" t="shared" si="0" ref="I6:I13">E6/15</f>
        <v>1</v>
      </c>
      <c r="J6" s="84">
        <f aca="true" t="shared" si="1" ref="J6:J13">ROUNDUP((F6+G6+H6)/15,0)</f>
        <v>1</v>
      </c>
    </row>
    <row r="7" spans="1:10" ht="18">
      <c r="A7" s="82" t="s">
        <v>43</v>
      </c>
      <c r="B7" s="66">
        <v>2</v>
      </c>
      <c r="C7" s="83" t="s">
        <v>33</v>
      </c>
      <c r="D7" s="84">
        <v>30</v>
      </c>
      <c r="E7" s="85">
        <v>15</v>
      </c>
      <c r="F7" s="70"/>
      <c r="G7" s="70">
        <v>15</v>
      </c>
      <c r="H7" s="86"/>
      <c r="I7" s="84">
        <f t="shared" si="0"/>
        <v>1</v>
      </c>
      <c r="J7" s="84">
        <f t="shared" si="1"/>
        <v>1</v>
      </c>
    </row>
    <row r="8" spans="1:10" ht="25.5">
      <c r="A8" s="82" t="s">
        <v>44</v>
      </c>
      <c r="B8" s="66">
        <v>2</v>
      </c>
      <c r="C8" s="83" t="s">
        <v>33</v>
      </c>
      <c r="D8" s="84">
        <v>30</v>
      </c>
      <c r="E8" s="85">
        <v>15</v>
      </c>
      <c r="F8" s="70"/>
      <c r="G8" s="70">
        <v>15</v>
      </c>
      <c r="H8" s="86"/>
      <c r="I8" s="84">
        <f t="shared" si="0"/>
        <v>1</v>
      </c>
      <c r="J8" s="84">
        <f t="shared" si="1"/>
        <v>1</v>
      </c>
    </row>
    <row r="9" spans="1:10" ht="18">
      <c r="A9" s="82" t="s">
        <v>45</v>
      </c>
      <c r="B9" s="66">
        <v>2</v>
      </c>
      <c r="C9" s="83" t="s">
        <v>33</v>
      </c>
      <c r="D9" s="84">
        <v>30</v>
      </c>
      <c r="E9" s="85">
        <v>15</v>
      </c>
      <c r="F9" s="70"/>
      <c r="G9" s="70">
        <v>15</v>
      </c>
      <c r="H9" s="86"/>
      <c r="I9" s="84">
        <f t="shared" si="0"/>
        <v>1</v>
      </c>
      <c r="J9" s="84">
        <f t="shared" si="1"/>
        <v>1</v>
      </c>
    </row>
    <row r="10" spans="1:10" ht="18">
      <c r="A10" s="82" t="s">
        <v>46</v>
      </c>
      <c r="B10" s="66">
        <v>2</v>
      </c>
      <c r="C10" s="83" t="s">
        <v>33</v>
      </c>
      <c r="D10" s="84">
        <v>30</v>
      </c>
      <c r="E10" s="85">
        <v>15</v>
      </c>
      <c r="F10" s="70"/>
      <c r="G10" s="70">
        <v>15</v>
      </c>
      <c r="H10" s="86"/>
      <c r="I10" s="84">
        <f t="shared" si="0"/>
        <v>1</v>
      </c>
      <c r="J10" s="84">
        <f t="shared" si="1"/>
        <v>1</v>
      </c>
    </row>
    <row r="11" spans="1:10" ht="18">
      <c r="A11" s="82" t="s">
        <v>47</v>
      </c>
      <c r="B11" s="66">
        <v>2</v>
      </c>
      <c r="C11" s="83" t="s">
        <v>33</v>
      </c>
      <c r="D11" s="84">
        <v>30</v>
      </c>
      <c r="E11" s="85">
        <v>15</v>
      </c>
      <c r="F11" s="70"/>
      <c r="G11" s="70">
        <v>15</v>
      </c>
      <c r="H11" s="86"/>
      <c r="I11" s="84">
        <f t="shared" si="0"/>
        <v>1</v>
      </c>
      <c r="J11" s="84">
        <f t="shared" si="1"/>
        <v>1</v>
      </c>
    </row>
    <row r="12" spans="1:10" ht="18">
      <c r="A12" s="87" t="s">
        <v>48</v>
      </c>
      <c r="B12" s="66">
        <v>2</v>
      </c>
      <c r="C12" s="83" t="s">
        <v>33</v>
      </c>
      <c r="D12" s="84">
        <v>30</v>
      </c>
      <c r="E12" s="85">
        <v>15</v>
      </c>
      <c r="F12" s="70"/>
      <c r="G12" s="70">
        <v>15</v>
      </c>
      <c r="H12" s="86"/>
      <c r="I12" s="84">
        <f t="shared" si="0"/>
        <v>1</v>
      </c>
      <c r="J12" s="84">
        <f t="shared" si="1"/>
        <v>1</v>
      </c>
    </row>
    <row r="13" spans="1:10" ht="18">
      <c r="A13" s="88" t="s">
        <v>49</v>
      </c>
      <c r="B13" s="66">
        <v>2</v>
      </c>
      <c r="C13" s="83" t="s">
        <v>33</v>
      </c>
      <c r="D13" s="84">
        <v>30</v>
      </c>
      <c r="E13" s="85">
        <v>15</v>
      </c>
      <c r="F13" s="70"/>
      <c r="G13" s="70">
        <v>15</v>
      </c>
      <c r="H13" s="86"/>
      <c r="I13" s="84">
        <f t="shared" si="0"/>
        <v>1</v>
      </c>
      <c r="J13" s="84">
        <f t="shared" si="1"/>
        <v>1</v>
      </c>
    </row>
    <row r="14" spans="1:10" ht="12.75">
      <c r="A14" s="149" t="s">
        <v>61</v>
      </c>
      <c r="B14" s="150"/>
      <c r="C14" s="150"/>
      <c r="D14" s="150"/>
      <c r="E14" s="150"/>
      <c r="F14" s="150"/>
      <c r="G14" s="150"/>
      <c r="H14" s="150"/>
      <c r="I14" s="150"/>
      <c r="J14" s="151"/>
    </row>
    <row r="15" spans="1:10" ht="12.75">
      <c r="A15" s="89" t="s">
        <v>50</v>
      </c>
      <c r="B15" s="90">
        <v>3</v>
      </c>
      <c r="C15" s="83" t="s">
        <v>33</v>
      </c>
      <c r="D15" s="84">
        <f>SUM(E15:H15)</f>
        <v>30</v>
      </c>
      <c r="E15" s="85">
        <v>15</v>
      </c>
      <c r="F15" s="70"/>
      <c r="G15" s="70">
        <v>15</v>
      </c>
      <c r="H15" s="84"/>
      <c r="I15" s="84">
        <f>E15/15</f>
        <v>1</v>
      </c>
      <c r="J15" s="84">
        <f>ROUNDUP((F15+G15+H15)/15,0)</f>
        <v>1</v>
      </c>
    </row>
    <row r="16" spans="1:10" ht="12.75">
      <c r="A16" s="89" t="s">
        <v>51</v>
      </c>
      <c r="B16" s="90">
        <v>3</v>
      </c>
      <c r="C16" s="83" t="s">
        <v>33</v>
      </c>
      <c r="D16" s="84">
        <f>SUM(E16:H16)</f>
        <v>30</v>
      </c>
      <c r="E16" s="85">
        <v>15</v>
      </c>
      <c r="F16" s="70"/>
      <c r="G16" s="70">
        <v>15</v>
      </c>
      <c r="H16" s="84"/>
      <c r="I16" s="84">
        <f>E16/15</f>
        <v>1</v>
      </c>
      <c r="J16" s="84">
        <f>ROUNDUP((F16+G16+H16)/15,0)</f>
        <v>1</v>
      </c>
    </row>
    <row r="17" spans="1:10" ht="25.5">
      <c r="A17" s="89" t="s">
        <v>52</v>
      </c>
      <c r="B17" s="90">
        <v>3</v>
      </c>
      <c r="C17" s="83" t="s">
        <v>33</v>
      </c>
      <c r="D17" s="84">
        <f>SUM(E17:H17)</f>
        <v>30</v>
      </c>
      <c r="E17" s="85">
        <v>15</v>
      </c>
      <c r="F17" s="70"/>
      <c r="G17" s="70">
        <v>15</v>
      </c>
      <c r="H17" s="84"/>
      <c r="I17" s="84">
        <f>E17/15</f>
        <v>1</v>
      </c>
      <c r="J17" s="84">
        <f>ROUNDUP((F17+G17+H17)/15,0)</f>
        <v>1</v>
      </c>
    </row>
    <row r="18" spans="1:10" ht="12.75">
      <c r="A18" s="89" t="s">
        <v>53</v>
      </c>
      <c r="B18" s="90">
        <v>3</v>
      </c>
      <c r="C18" s="83" t="s">
        <v>33</v>
      </c>
      <c r="D18" s="84">
        <f>SUM(E18:H18)</f>
        <v>30</v>
      </c>
      <c r="E18" s="85">
        <v>15</v>
      </c>
      <c r="F18" s="70"/>
      <c r="G18" s="70">
        <v>15</v>
      </c>
      <c r="H18" s="84"/>
      <c r="I18" s="84">
        <f>E18/15</f>
        <v>1</v>
      </c>
      <c r="J18" s="84">
        <f>ROUNDUP((F18+G18+H18)/15,0)</f>
        <v>1</v>
      </c>
    </row>
    <row r="19" spans="1:10" ht="12.75">
      <c r="A19" s="149" t="s">
        <v>62</v>
      </c>
      <c r="B19" s="150"/>
      <c r="C19" s="150"/>
      <c r="D19" s="150"/>
      <c r="E19" s="150"/>
      <c r="F19" s="150"/>
      <c r="G19" s="150"/>
      <c r="H19" s="150"/>
      <c r="I19" s="150"/>
      <c r="J19" s="151"/>
    </row>
    <row r="20" spans="1:10" ht="12.75">
      <c r="A20" s="89" t="s">
        <v>54</v>
      </c>
      <c r="B20" s="90">
        <v>2</v>
      </c>
      <c r="C20" s="83" t="s">
        <v>33</v>
      </c>
      <c r="D20" s="84">
        <f>SUM(E20:G20)</f>
        <v>30</v>
      </c>
      <c r="E20" s="85">
        <v>15</v>
      </c>
      <c r="F20" s="70"/>
      <c r="G20" s="70">
        <v>15</v>
      </c>
      <c r="H20" s="84"/>
      <c r="I20" s="84">
        <f>E20/15</f>
        <v>1</v>
      </c>
      <c r="J20" s="84">
        <f>ROUNDUP((F20+G20+H20)/15,0)</f>
        <v>1</v>
      </c>
    </row>
    <row r="21" spans="1:10" ht="12.75">
      <c r="A21" s="89" t="s">
        <v>55</v>
      </c>
      <c r="B21" s="90">
        <v>2</v>
      </c>
      <c r="C21" s="83" t="s">
        <v>33</v>
      </c>
      <c r="D21" s="84">
        <f>SUM(E21:G21)</f>
        <v>30</v>
      </c>
      <c r="E21" s="85">
        <v>15</v>
      </c>
      <c r="F21" s="70"/>
      <c r="G21" s="70">
        <v>15</v>
      </c>
      <c r="H21" s="84"/>
      <c r="I21" s="84">
        <f>E21/15</f>
        <v>1</v>
      </c>
      <c r="J21" s="84">
        <f>ROUNDUP((F21+G21+H21)/15,0)</f>
        <v>1</v>
      </c>
    </row>
    <row r="22" spans="1:10" ht="25.5">
      <c r="A22" s="89" t="s">
        <v>56</v>
      </c>
      <c r="B22" s="90">
        <v>2</v>
      </c>
      <c r="C22" s="83" t="s">
        <v>33</v>
      </c>
      <c r="D22" s="84">
        <f>SUM(E22:G22)</f>
        <v>30</v>
      </c>
      <c r="E22" s="85">
        <v>15</v>
      </c>
      <c r="F22" s="70"/>
      <c r="G22" s="70">
        <v>15</v>
      </c>
      <c r="H22" s="84"/>
      <c r="I22" s="84">
        <f>E22/15</f>
        <v>1</v>
      </c>
      <c r="J22" s="84">
        <f>ROUNDUP((F22+G22+H22)/15,0)</f>
        <v>1</v>
      </c>
    </row>
    <row r="23" spans="1:10" ht="25.5">
      <c r="A23" s="89" t="s">
        <v>57</v>
      </c>
      <c r="B23" s="90">
        <v>2</v>
      </c>
      <c r="C23" s="83" t="s">
        <v>33</v>
      </c>
      <c r="D23" s="84">
        <f>SUM(E23:G23)</f>
        <v>30</v>
      </c>
      <c r="E23" s="85">
        <v>15</v>
      </c>
      <c r="F23" s="70"/>
      <c r="G23" s="70">
        <v>15</v>
      </c>
      <c r="H23" s="84"/>
      <c r="I23" s="84">
        <f>E23/15</f>
        <v>1</v>
      </c>
      <c r="J23" s="84">
        <f>ROUNDUP((F23+G23+H23)/15,0)</f>
        <v>1</v>
      </c>
    </row>
  </sheetData>
  <sheetProtection/>
  <mergeCells count="5">
    <mergeCell ref="A1:J1"/>
    <mergeCell ref="A2:J2"/>
    <mergeCell ref="A4:J4"/>
    <mergeCell ref="A14:J14"/>
    <mergeCell ref="A19:J19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Sławomir Kocira</cp:lastModifiedBy>
  <cp:lastPrinted>2015-04-29T09:19:04Z</cp:lastPrinted>
  <dcterms:created xsi:type="dcterms:W3CDTF">2013-01-21T11:52:24Z</dcterms:created>
  <dcterms:modified xsi:type="dcterms:W3CDTF">2015-05-29T11:18:04Z</dcterms:modified>
  <cp:category/>
  <cp:version/>
  <cp:contentType/>
  <cp:contentStatus/>
</cp:coreProperties>
</file>